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liken-my.sharepoint.com/personal/nathan_mullenax_milliken_com/Documents/Desktop/AYSO/"/>
    </mc:Choice>
  </mc:AlternateContent>
  <xr:revisionPtr revIDLastSave="0" documentId="8_{96333BC2-933A-46AB-858B-8C921CBE4438}" xr6:coauthVersionLast="47" xr6:coauthVersionMax="47" xr10:uidLastSave="{00000000-0000-0000-0000-000000000000}"/>
  <bookViews>
    <workbookView xWindow="-108" yWindow="-108" windowWidth="23256" windowHeight="12576" xr2:uid="{7A204351-B50A-4C92-9E26-C234B64A86A9}"/>
  </bookViews>
  <sheets>
    <sheet name="Choose Team" sheetId="2" r:id="rId1"/>
    <sheet name="Printy Print" sheetId="1" r:id="rId2"/>
    <sheet name="Reference" sheetId="3" state="hidden" r:id="rId3"/>
    <sheet name="Schedule" sheetId="4" state="hidden" r:id="rId4"/>
  </sheets>
  <definedNames>
    <definedName name="_xlnm._FilterDatabase" localSheetId="3" hidden="1">Schedule!$A$1:$F$316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2" i="4"/>
  <c r="D23" i="1"/>
  <c r="D24" i="1" s="1"/>
  <c r="D18" i="1"/>
  <c r="D19" i="1" s="1"/>
  <c r="D20" i="1" s="1"/>
  <c r="D21" i="1" s="1"/>
  <c r="B24" i="1" l="1"/>
  <c r="G24" i="1" s="1"/>
  <c r="B23" i="1"/>
  <c r="F23" i="1" s="1"/>
  <c r="B22" i="1"/>
  <c r="E22" i="1" s="1"/>
  <c r="B21" i="1"/>
  <c r="H21" i="1" s="1"/>
  <c r="B20" i="1"/>
  <c r="E20" i="1" s="1"/>
  <c r="C19" i="1"/>
  <c r="B18" i="1"/>
  <c r="E18" i="1" s="1"/>
  <c r="B17" i="1"/>
  <c r="B4" i="2"/>
  <c r="D15" i="1"/>
  <c r="E21" i="1" s="1"/>
  <c r="D1" i="1"/>
  <c r="C5" i="1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170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2" i="4"/>
  <c r="H3" i="4"/>
  <c r="I3" i="4"/>
  <c r="H4" i="4"/>
  <c r="I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H297" i="4"/>
  <c r="I297" i="4"/>
  <c r="H298" i="4"/>
  <c r="I298" i="4"/>
  <c r="H299" i="4"/>
  <c r="I299" i="4"/>
  <c r="H300" i="4"/>
  <c r="I300" i="4"/>
  <c r="H301" i="4"/>
  <c r="I301" i="4"/>
  <c r="H302" i="4"/>
  <c r="I302" i="4"/>
  <c r="H303" i="4"/>
  <c r="I303" i="4"/>
  <c r="H304" i="4"/>
  <c r="I304" i="4"/>
  <c r="H305" i="4"/>
  <c r="I305" i="4"/>
  <c r="H306" i="4"/>
  <c r="I306" i="4"/>
  <c r="H307" i="4"/>
  <c r="I307" i="4"/>
  <c r="H308" i="4"/>
  <c r="I308" i="4"/>
  <c r="H309" i="4"/>
  <c r="I309" i="4"/>
  <c r="H310" i="4"/>
  <c r="I310" i="4"/>
  <c r="H311" i="4"/>
  <c r="I311" i="4"/>
  <c r="H312" i="4"/>
  <c r="I312" i="4"/>
  <c r="H313" i="4"/>
  <c r="I313" i="4"/>
  <c r="H314" i="4"/>
  <c r="I314" i="4"/>
  <c r="H315" i="4"/>
  <c r="I315" i="4"/>
  <c r="H316" i="4"/>
  <c r="I316" i="4"/>
  <c r="I2" i="4"/>
  <c r="H2" i="4"/>
  <c r="B10" i="1"/>
  <c r="G10" i="1" s="1"/>
  <c r="B9" i="1"/>
  <c r="F9" i="1" s="1"/>
  <c r="B8" i="1"/>
  <c r="F8" i="1" s="1"/>
  <c r="B7" i="1"/>
  <c r="H7" i="1" s="1"/>
  <c r="B6" i="1"/>
  <c r="H6" i="1" s="1"/>
  <c r="B4" i="1"/>
  <c r="F4" i="1" s="1"/>
  <c r="B3" i="1"/>
  <c r="H3" i="1" s="1"/>
  <c r="D4" i="1"/>
  <c r="D5" i="1" s="1"/>
  <c r="D6" i="1" s="1"/>
  <c r="D7" i="1" s="1"/>
  <c r="D9" i="1" s="1"/>
  <c r="D10" i="1" s="1"/>
  <c r="H17" i="1" l="1"/>
  <c r="F17" i="1"/>
  <c r="G17" i="1"/>
  <c r="E7" i="1"/>
  <c r="E17" i="1"/>
  <c r="F20" i="1"/>
  <c r="C20" i="1" s="1"/>
  <c r="H18" i="1"/>
  <c r="G23" i="1"/>
  <c r="F18" i="1"/>
  <c r="C18" i="1" s="1"/>
  <c r="G20" i="1"/>
  <c r="E10" i="1"/>
  <c r="H10" i="1"/>
  <c r="E3" i="1"/>
  <c r="G18" i="1"/>
  <c r="H20" i="1"/>
  <c r="F3" i="1"/>
  <c r="F10" i="1"/>
  <c r="G3" i="1"/>
  <c r="G22" i="1"/>
  <c r="F22" i="1"/>
  <c r="C22" i="1" s="1"/>
  <c r="H4" i="1"/>
  <c r="G6" i="1"/>
  <c r="E4" i="1"/>
  <c r="C4" i="1" s="1"/>
  <c r="F6" i="1"/>
  <c r="G7" i="1"/>
  <c r="H8" i="1"/>
  <c r="E6" i="1"/>
  <c r="F7" i="1"/>
  <c r="C7" i="1" s="1"/>
  <c r="G8" i="1"/>
  <c r="H9" i="1"/>
  <c r="F21" i="1"/>
  <c r="C21" i="1" s="1"/>
  <c r="H23" i="1"/>
  <c r="G4" i="1"/>
  <c r="E8" i="1"/>
  <c r="C8" i="1" s="1"/>
  <c r="G9" i="1"/>
  <c r="G21" i="1"/>
  <c r="E9" i="1"/>
  <c r="C9" i="1" s="1"/>
  <c r="H24" i="1"/>
  <c r="H22" i="1"/>
  <c r="E24" i="1"/>
  <c r="E23" i="1"/>
  <c r="C23" i="1" s="1"/>
  <c r="F24" i="1"/>
  <c r="C17" i="1" l="1"/>
  <c r="C3" i="1"/>
  <c r="C6" i="1"/>
  <c r="C24" i="1"/>
  <c r="C10" i="1"/>
</calcChain>
</file>

<file path=xl/sharedStrings.xml><?xml version="1.0" encoding="utf-8"?>
<sst xmlns="http://schemas.openxmlformats.org/spreadsheetml/2006/main" count="2027" uniqueCount="152">
  <si>
    <t>Date</t>
  </si>
  <si>
    <t>Time</t>
  </si>
  <si>
    <t>Location/Field</t>
  </si>
  <si>
    <t>Home</t>
  </si>
  <si>
    <t>Away</t>
  </si>
  <si>
    <t>Week 1</t>
  </si>
  <si>
    <t>Week</t>
  </si>
  <si>
    <t>Week 2</t>
  </si>
  <si>
    <t>Week 3</t>
  </si>
  <si>
    <t>Week 4</t>
  </si>
  <si>
    <t>Week 5</t>
  </si>
  <si>
    <t>Week 6</t>
  </si>
  <si>
    <t>Week 7</t>
  </si>
  <si>
    <t>M771 - Wall/Edmonds</t>
  </si>
  <si>
    <t>M772 - Howie</t>
  </si>
  <si>
    <t>M773 - Thompson</t>
  </si>
  <si>
    <t>M774 - Deichman</t>
  </si>
  <si>
    <t>M775 - Beech</t>
  </si>
  <si>
    <t>M776 - Perez-Lopez</t>
  </si>
  <si>
    <t>M777 - Jen John</t>
  </si>
  <si>
    <t>M778 - Pastor</t>
  </si>
  <si>
    <t>M779 - Hegedus/Hernandez</t>
  </si>
  <si>
    <t>M780 - Inman/Graham</t>
  </si>
  <si>
    <t>M781 - Alvarado/Stillinger</t>
  </si>
  <si>
    <t>M782 - Barger</t>
  </si>
  <si>
    <t>M783 - Kennedy/Galindo</t>
  </si>
  <si>
    <t>M784 - Bedoya/Moore</t>
  </si>
  <si>
    <t>M785 - Godfrey/Godfrey</t>
  </si>
  <si>
    <t>M786 - Dunn/Dunn</t>
  </si>
  <si>
    <t>F711 - Stetar</t>
  </si>
  <si>
    <t>F712 - Elmore</t>
  </si>
  <si>
    <t>F713 - Brunken</t>
  </si>
  <si>
    <t>F714 - Morgan</t>
  </si>
  <si>
    <t>F715 - Rogers/Rogers</t>
  </si>
  <si>
    <t>F716 - Sparks</t>
  </si>
  <si>
    <t>F717 - Burko</t>
  </si>
  <si>
    <t>F719 - Taylor/Taylor</t>
  </si>
  <si>
    <t>F771 - Dunn/Dunn</t>
  </si>
  <si>
    <t>F772 - Pearson</t>
  </si>
  <si>
    <t>F773 - Evans</t>
  </si>
  <si>
    <t>F774 - Nichols</t>
  </si>
  <si>
    <t>F776 - Swaney</t>
  </si>
  <si>
    <t>F777 - Taylor</t>
  </si>
  <si>
    <t>M611 - Morgan/Scott</t>
  </si>
  <si>
    <t>M612 - Braswell/Martin/Gardner</t>
  </si>
  <si>
    <t>M613 - Ledford/Messel</t>
  </si>
  <si>
    <t>M671 - Leduc</t>
  </si>
  <si>
    <t>M672 - Golovatyuk/Salva</t>
  </si>
  <si>
    <t>M676 - Stetar/Brunken</t>
  </si>
  <si>
    <t>M677 - Reyes/Wright</t>
  </si>
  <si>
    <t>M683 - Stanislavov</t>
  </si>
  <si>
    <t>M679 - Alvarado</t>
  </si>
  <si>
    <t>M685 - Soden/Seay</t>
  </si>
  <si>
    <t>M673 - Rice</t>
  </si>
  <si>
    <t>M674 - Grubaugh</t>
  </si>
  <si>
    <t>M675 - Davis</t>
  </si>
  <si>
    <t>M680 - Johnson/Shaw</t>
  </si>
  <si>
    <t>M681 - Spradlin</t>
  </si>
  <si>
    <t>M682 - Langham</t>
  </si>
  <si>
    <t>M678 - Ladet</t>
  </si>
  <si>
    <t>M684 - Bridges/Morgan</t>
  </si>
  <si>
    <t>F611 - Vance</t>
  </si>
  <si>
    <t>F612 - Quillen/Barrett</t>
  </si>
  <si>
    <t>F613 - J. Smith</t>
  </si>
  <si>
    <t>F671 - Perigo</t>
  </si>
  <si>
    <t>F672 - Cuevas</t>
  </si>
  <si>
    <t>F673 - Davis</t>
  </si>
  <si>
    <t>F674 - Slemenda</t>
  </si>
  <si>
    <t>F675 - W. Smith/D'Aurora</t>
  </si>
  <si>
    <t>F676 - Rogers/Luedi</t>
  </si>
  <si>
    <t>F677 - Leduc</t>
  </si>
  <si>
    <t>M511 - Gosnell</t>
  </si>
  <si>
    <t>M512 - Bullock</t>
  </si>
  <si>
    <t>M570 - Moore</t>
  </si>
  <si>
    <t>M571 - Bishop/Mullenax</t>
  </si>
  <si>
    <t>M576 - Grubaugh</t>
  </si>
  <si>
    <t>M573 - Armstrong/Rodriguez</t>
  </si>
  <si>
    <t>M574 - Hinds</t>
  </si>
  <si>
    <t>M575 - Johnson</t>
  </si>
  <si>
    <t>M572 - Greene/Lee</t>
  </si>
  <si>
    <t>M577 - Arteaga-Hernandez</t>
  </si>
  <si>
    <t>M578 - Arcila/Arcila</t>
  </si>
  <si>
    <t>M579 - Woodard</t>
  </si>
  <si>
    <t>F511 - Tirado/Gray</t>
  </si>
  <si>
    <t>F512 - Champion/Reich</t>
  </si>
  <si>
    <t>F571 - Rubalcava/Rubalcava</t>
  </si>
  <si>
    <t>F572 - Valdez/Reynolds</t>
  </si>
  <si>
    <t>F573 - Trejo</t>
  </si>
  <si>
    <t>F574 - Stanislavov/Kiehl</t>
  </si>
  <si>
    <t>C411 - Champion/Overstreet</t>
  </si>
  <si>
    <t>C412 - Rogers</t>
  </si>
  <si>
    <t>C413 - Tirado</t>
  </si>
  <si>
    <t>C471 - Gobillot/Gobillot</t>
  </si>
  <si>
    <t>C472 - Zelesnik</t>
  </si>
  <si>
    <t>C473 - Rogers/Tilley</t>
  </si>
  <si>
    <t>C475 - Greene</t>
  </si>
  <si>
    <t>C476 - Maldonado/Trejo</t>
  </si>
  <si>
    <t>C477 - Reyes</t>
  </si>
  <si>
    <t>C311 - Overstreet</t>
  </si>
  <si>
    <t>C312 - Galan</t>
  </si>
  <si>
    <t>C371 - Lord</t>
  </si>
  <si>
    <t>C372 - Rubalcava/Pack</t>
  </si>
  <si>
    <t>C373 - Swaney</t>
  </si>
  <si>
    <t>C374 - Gallegos</t>
  </si>
  <si>
    <t>C375 - A. Gallegos</t>
  </si>
  <si>
    <t>C171 - Gallegos</t>
  </si>
  <si>
    <t>C172 - Lancaster</t>
  </si>
  <si>
    <t>C173 - McGill</t>
  </si>
  <si>
    <t>C174 - Prim</t>
  </si>
  <si>
    <t>C175 - Restrepo</t>
  </si>
  <si>
    <t>C176 - Zelesnik</t>
  </si>
  <si>
    <t>Field</t>
  </si>
  <si>
    <t>B1</t>
  </si>
  <si>
    <t>B2</t>
  </si>
  <si>
    <t>B3</t>
  </si>
  <si>
    <t>B4</t>
  </si>
  <si>
    <t>B5</t>
  </si>
  <si>
    <t>B6</t>
  </si>
  <si>
    <t>B7</t>
  </si>
  <si>
    <t>B8</t>
  </si>
  <si>
    <t>A2</t>
  </si>
  <si>
    <t>A3</t>
  </si>
  <si>
    <t>A4</t>
  </si>
  <si>
    <t>C1</t>
  </si>
  <si>
    <t>C2</t>
  </si>
  <si>
    <t>D2</t>
  </si>
  <si>
    <t>A1</t>
  </si>
  <si>
    <t>D1</t>
  </si>
  <si>
    <t>F2</t>
  </si>
  <si>
    <t>G1</t>
  </si>
  <si>
    <t>G2</t>
  </si>
  <si>
    <t>G3</t>
  </si>
  <si>
    <t>G4</t>
  </si>
  <si>
    <t>G5</t>
  </si>
  <si>
    <t>G6</t>
  </si>
  <si>
    <t>G7</t>
  </si>
  <si>
    <t>G8</t>
  </si>
  <si>
    <t>B</t>
  </si>
  <si>
    <t>H1</t>
  </si>
  <si>
    <t>H2</t>
  </si>
  <si>
    <t>A</t>
  </si>
  <si>
    <t>F1</t>
  </si>
  <si>
    <t>Spring Break - No games this week</t>
  </si>
  <si>
    <t>Tournament at Va-du-mar McMillan Park; Game Times TBD</t>
  </si>
  <si>
    <t>Home (Blue)</t>
  </si>
  <si>
    <t>Away (Gray)</t>
  </si>
  <si>
    <t>Choose your team from this fancy dropdown list…</t>
  </si>
  <si>
    <t>…then proceed to the Printy Print tab and print</t>
  </si>
  <si>
    <t>C474 - Williams</t>
  </si>
  <si>
    <t>C</t>
  </si>
  <si>
    <t>D</t>
  </si>
  <si>
    <t>May 26 - 
May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</si>
</sst>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d"/>
    <numFmt numFmtId="165" formatCode="mmmm\ d"/>
  </numFmts>
  <fonts count="8">
    <font>
      <sz val="11"/>
      <color theme="1"/>
      <name val="Calibri"/>
      <family val="2"/>
      <scheme val="minor"/>
    </font>
    <font>
      <sz val="9"/>
      <color rgb="FF525252"/>
      <name val="Lato"/>
      <family val="2"/>
    </font>
    <font>
      <b/>
      <sz val="9"/>
      <color rgb="FF525252"/>
      <name val="Lato"/>
      <family val="2"/>
    </font>
    <font>
      <b/>
      <sz val="8"/>
      <name val="Inherit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3" xfId="0" applyFont="1" applyFill="1" applyBorder="1" applyAlignment="1">
      <alignment horizontal="centerContinuous" vertical="center"/>
    </xf>
    <xf numFmtId="18" fontId="1" fillId="0" borderId="3" xfId="0" applyNumberFormat="1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18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2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B7ECFF"/>
      <color rgb="FF9FE6FF"/>
      <color rgb="FFA3EDFF"/>
      <color rgb="FFE4E4E4"/>
      <color rgb="FF65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A160-3A30-4B13-B514-1CC2F7CA06B0}">
  <dimension ref="B2:B6"/>
  <sheetViews>
    <sheetView tabSelected="1" zoomScale="130" zoomScaleNormal="130" workbookViewId="0">
      <selection activeCell="B3" sqref="B3"/>
    </sheetView>
  </sheetViews>
  <sheetFormatPr defaultRowHeight="14.4"/>
  <cols>
    <col min="2" max="2" width="45.77734375" customWidth="1"/>
  </cols>
  <sheetData>
    <row r="2" spans="2:2">
      <c r="B2" t="s">
        <v>146</v>
      </c>
    </row>
    <row r="3" spans="2:2">
      <c r="B3" s="3"/>
    </row>
    <row r="4" spans="2:2">
      <c r="B4" s="21" t="str">
        <f>IF(ISBLANK(B3),"","OOOH FANCY")</f>
        <v/>
      </c>
    </row>
    <row r="6" spans="2:2">
      <c r="B6" t="s">
        <v>147</v>
      </c>
    </row>
  </sheetData>
  <pageMargins left="0.7" right="0.7" top="0.75" bottom="0.75" header="0.3" footer="0.3"/>
  <customProperties>
    <customPr name="IbpWorksheetKeyString_GUID" r:id="rId1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DFBB4B-5A28-46A0-A45D-AD52B500637C}">
          <x14:formula1>
            <xm:f>Reference!$A$1:$A$99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A1FA-D736-4CF0-8AC6-5AF2BE5CD0C5}">
  <dimension ref="A1:H25"/>
  <sheetViews>
    <sheetView view="pageLayout" topLeftCell="D1" zoomScaleNormal="100" workbookViewId="0">
      <selection activeCell="F10" sqref="F10"/>
    </sheetView>
  </sheetViews>
  <sheetFormatPr defaultRowHeight="14.4"/>
  <cols>
    <col min="1" max="2" width="4" hidden="1" customWidth="1"/>
    <col min="3" max="3" width="6.88671875" hidden="1" customWidth="1"/>
    <col min="4" max="4" width="10.77734375" customWidth="1"/>
    <col min="5" max="6" width="22.109375" customWidth="1"/>
    <col min="7" max="7" width="9.33203125" customWidth="1"/>
    <col min="8" max="8" width="36.33203125" customWidth="1"/>
    <col min="9" max="9" width="4.6640625" customWidth="1"/>
  </cols>
  <sheetData>
    <row r="1" spans="1:8" ht="21.6" customHeight="1">
      <c r="D1" s="14" t="str">
        <f>'Choose Team'!$B$3&amp;" Spring 2023 Schedule"</f>
        <v xml:space="preserve"> Spring 2023 Schedule</v>
      </c>
      <c r="E1" s="8"/>
      <c r="F1" s="8"/>
      <c r="G1" s="8"/>
      <c r="H1" s="8"/>
    </row>
    <row r="2" spans="1:8">
      <c r="D2" s="2" t="s">
        <v>0</v>
      </c>
      <c r="E2" s="2" t="s">
        <v>144</v>
      </c>
      <c r="F2" s="2" t="s">
        <v>145</v>
      </c>
      <c r="G2" s="2" t="s">
        <v>1</v>
      </c>
      <c r="H2" s="2" t="s">
        <v>2</v>
      </c>
    </row>
    <row r="3" spans="1:8" ht="30" customHeight="1">
      <c r="A3" t="s">
        <v>5</v>
      </c>
      <c r="B3" t="str">
        <f>'Choose Team'!$B$3&amp;'Printy Print'!A3</f>
        <v>Week 1</v>
      </c>
      <c r="C3" t="str">
        <f>IF(F3="","",IF(E3='Choose Team'!$B$3,TRUE,FALSE))</f>
        <v/>
      </c>
      <c r="D3" s="16">
        <v>45010</v>
      </c>
      <c r="E3" s="1" t="str">
        <f>_xlfn.IFNA(_xlfn.IFNA(VLOOKUP($B3,Schedule!$H:$L,5,FALSE),VLOOKUP($B3,Schedule!$I:$L,4,FALSE)),"Bye Week")</f>
        <v>Bye Week</v>
      </c>
      <c r="F3" s="1" t="str">
        <f>_xlfn.IFNA(_xlfn.IFNA(VLOOKUP($B3,Schedule!$H:$M,6,FALSE),VLOOKUP($B3,Schedule!$I:$M,5,FALSE)),"")</f>
        <v/>
      </c>
      <c r="G3" s="15" t="str">
        <f>_xlfn.IFNA(_xlfn.IFNA(VLOOKUP($B3,Schedule!$H:$N,7,FALSE),VLOOKUP($B3,Schedule!$I:$N,6,FALSE)),"")</f>
        <v/>
      </c>
      <c r="H3" s="1" t="str">
        <f>_xlfn.IFNA(_xlfn.IFNA(VLOOKUP($B3,Schedule!$H:$K,4,FALSE),VLOOKUP($B3,Schedule!$I:$K,3,FALSE)),"")</f>
        <v/>
      </c>
    </row>
    <row r="4" spans="1:8" ht="30" customHeight="1">
      <c r="A4" t="s">
        <v>7</v>
      </c>
      <c r="B4" t="str">
        <f>'Choose Team'!$B$3&amp;'Printy Print'!A4</f>
        <v>Week 2</v>
      </c>
      <c r="C4" t="str">
        <f>IF(F4="","",IF(E4='Choose Team'!$B$3,TRUE,FALSE))</f>
        <v/>
      </c>
      <c r="D4" s="16">
        <f>D3+7</f>
        <v>45017</v>
      </c>
      <c r="E4" s="1" t="str">
        <f>_xlfn.IFNA(_xlfn.IFNA(VLOOKUP($B4,Schedule!$H:$L,5,FALSE),VLOOKUP($B4,Schedule!$I:$L,4,FALSE)),"Bye Week")</f>
        <v>Bye Week</v>
      </c>
      <c r="F4" s="1" t="str">
        <f>_xlfn.IFNA(_xlfn.IFNA(VLOOKUP($B4,Schedule!$H:$M,6,FALSE),VLOOKUP($B4,Schedule!$I:$M,5,FALSE)),"")</f>
        <v/>
      </c>
      <c r="G4" s="15" t="str">
        <f>_xlfn.IFNA(_xlfn.IFNA(VLOOKUP($B4,Schedule!$H:$N,7,FALSE),VLOOKUP($B4,Schedule!$I:$N,6,FALSE)),"")</f>
        <v/>
      </c>
      <c r="H4" s="1" t="str">
        <f>_xlfn.IFNA(_xlfn.IFNA(VLOOKUP($B4,Schedule!$H:$K,4,FALSE),VLOOKUP($B4,Schedule!$I:$K,3,FALSE)),"")</f>
        <v/>
      </c>
    </row>
    <row r="5" spans="1:8" ht="30" customHeight="1">
      <c r="C5" t="str">
        <f>IF(F5="","",IF(E5='Choose Team'!$B$3,TRUE,FALSE))</f>
        <v/>
      </c>
      <c r="D5" s="17">
        <f t="shared" ref="D5:D10" si="0">D4+7</f>
        <v>45024</v>
      </c>
      <c r="E5" s="12" t="s">
        <v>142</v>
      </c>
      <c r="F5" s="9"/>
      <c r="G5" s="10"/>
      <c r="H5" s="11"/>
    </row>
    <row r="6" spans="1:8" ht="30" customHeight="1">
      <c r="A6" t="s">
        <v>8</v>
      </c>
      <c r="B6" t="str">
        <f>'Choose Team'!$B$3&amp;'Printy Print'!A6</f>
        <v>Week 3</v>
      </c>
      <c r="C6" t="str">
        <f>IF(F6="","",IF(E6='Choose Team'!$B$3,TRUE,FALSE))</f>
        <v/>
      </c>
      <c r="D6" s="16">
        <f t="shared" si="0"/>
        <v>45031</v>
      </c>
      <c r="E6" s="1" t="str">
        <f>_xlfn.IFNA(_xlfn.IFNA(VLOOKUP($B6,Schedule!$H:$L,5,FALSE),VLOOKUP($B6,Schedule!$I:$L,4,FALSE)),"Bye Week")</f>
        <v>Bye Week</v>
      </c>
      <c r="F6" s="1" t="str">
        <f>_xlfn.IFNA(_xlfn.IFNA(VLOOKUP($B6,Schedule!$H:$M,6,FALSE),VLOOKUP($B6,Schedule!$I:$M,5,FALSE)),"")</f>
        <v/>
      </c>
      <c r="G6" s="15" t="str">
        <f>_xlfn.IFNA(_xlfn.IFNA(VLOOKUP($B6,Schedule!$H:$N,7,FALSE),VLOOKUP($B6,Schedule!$I:$N,6,FALSE)),"")</f>
        <v/>
      </c>
      <c r="H6" s="1" t="str">
        <f>_xlfn.IFNA(_xlfn.IFNA(VLOOKUP($B6,Schedule!$H:$K,4,FALSE),VLOOKUP($B6,Schedule!$I:$K,3,FALSE)),"")</f>
        <v/>
      </c>
    </row>
    <row r="7" spans="1:8" ht="30" customHeight="1">
      <c r="A7" t="s">
        <v>9</v>
      </c>
      <c r="B7" t="str">
        <f>'Choose Team'!$B$3&amp;'Printy Print'!A7</f>
        <v>Week 4</v>
      </c>
      <c r="C7" t="str">
        <f>IF(F7="","",IF(E7='Choose Team'!$B$3,TRUE,FALSE))</f>
        <v/>
      </c>
      <c r="D7" s="16">
        <f t="shared" si="0"/>
        <v>45038</v>
      </c>
      <c r="E7" s="1" t="str">
        <f>IF(OR(MID(D1,2,1)="6",MID(D1,2,1)="5",MID(D1,2,1)="4"),"SCYSA Festival - Schedule TBD",_xlfn.IFNA(_xlfn.IFNA(VLOOKUP($B7,Schedule!$H:$L,5,FALSE),VLOOKUP($B7,Schedule!$I:$L,4,FALSE)),"Bye Week"))</f>
        <v>Bye Week</v>
      </c>
      <c r="F7" s="1" t="str">
        <f>_xlfn.IFNA(_xlfn.IFNA(VLOOKUP($B7,Schedule!$H:$M,6,FALSE),VLOOKUP($B7,Schedule!$I:$M,5,FALSE)),"")</f>
        <v/>
      </c>
      <c r="G7" s="15" t="str">
        <f>_xlfn.IFNA(_xlfn.IFNA(VLOOKUP($B7,Schedule!$H:$N,7,FALSE),VLOOKUP($B7,Schedule!$I:$N,6,FALSE)),"")</f>
        <v/>
      </c>
      <c r="H7" s="1" t="str">
        <f>_xlfn.IFNA(_xlfn.IFNA(VLOOKUP($B7,Schedule!$H:$K,4,FALSE),VLOOKUP($B7,Schedule!$I:$K,3,FALSE)),"")</f>
        <v/>
      </c>
    </row>
    <row r="8" spans="1:8" ht="30" customHeight="1">
      <c r="A8" t="s">
        <v>10</v>
      </c>
      <c r="B8" t="str">
        <f>'Choose Team'!$B$3&amp;'Printy Print'!A8</f>
        <v>Week 5</v>
      </c>
      <c r="C8" t="str">
        <f>IF(F8="","",IF(E8='Choose Team'!$B$3,TRUE,FALSE))</f>
        <v/>
      </c>
      <c r="D8" s="16">
        <v>45052</v>
      </c>
      <c r="E8" s="1" t="str">
        <f>_xlfn.IFNA(_xlfn.IFNA(VLOOKUP($B8,Schedule!$H:$L,5,FALSE),VLOOKUP($B8,Schedule!$I:$L,4,FALSE)),"Bye Week")</f>
        <v>Bye Week</v>
      </c>
      <c r="F8" s="1" t="str">
        <f>_xlfn.IFNA(_xlfn.IFNA(VLOOKUP($B8,Schedule!$H:$M,6,FALSE),VLOOKUP($B8,Schedule!$I:$M,5,FALSE)),"")</f>
        <v/>
      </c>
      <c r="G8" s="15" t="str">
        <f>_xlfn.IFNA(_xlfn.IFNA(VLOOKUP($B8,Schedule!$H:$N,7,FALSE),VLOOKUP($B8,Schedule!$I:$N,6,FALSE)),"")</f>
        <v/>
      </c>
      <c r="H8" s="1" t="str">
        <f>_xlfn.IFNA(_xlfn.IFNA(VLOOKUP($B8,Schedule!$H:$K,4,FALSE),VLOOKUP($B8,Schedule!$I:$K,3,FALSE)),"")</f>
        <v/>
      </c>
    </row>
    <row r="9" spans="1:8" ht="30" customHeight="1">
      <c r="A9" t="s">
        <v>11</v>
      </c>
      <c r="B9" t="str">
        <f>'Choose Team'!$B$3&amp;'Printy Print'!A9</f>
        <v>Week 6</v>
      </c>
      <c r="C9" t="str">
        <f>IF(F9="","",IF(E9='Choose Team'!$B$3,TRUE,FALSE))</f>
        <v/>
      </c>
      <c r="D9" s="16">
        <f t="shared" si="0"/>
        <v>45059</v>
      </c>
      <c r="E9" s="1" t="str">
        <f>_xlfn.IFNA(_xlfn.IFNA(VLOOKUP($B9,Schedule!$H:$L,5,FALSE),VLOOKUP($B9,Schedule!$I:$L,4,FALSE)),"Bye Week")</f>
        <v>Bye Week</v>
      </c>
      <c r="F9" s="1" t="str">
        <f>_xlfn.IFNA(_xlfn.IFNA(VLOOKUP($B9,Schedule!$H:$M,6,FALSE),VLOOKUP($B9,Schedule!$I:$M,5,FALSE)),"")</f>
        <v/>
      </c>
      <c r="G9" s="15" t="str">
        <f>_xlfn.IFNA(_xlfn.IFNA(VLOOKUP($B9,Schedule!$H:$N,7,FALSE),VLOOKUP($B9,Schedule!$I:$N,6,FALSE)),"")</f>
        <v/>
      </c>
      <c r="H9" s="1" t="str">
        <f>_xlfn.IFNA(_xlfn.IFNA(VLOOKUP($B9,Schedule!$H:$K,4,FALSE),VLOOKUP($B9,Schedule!$I:$K,3,FALSE)),"")</f>
        <v/>
      </c>
    </row>
    <row r="10" spans="1:8" ht="30" customHeight="1">
      <c r="A10" t="s">
        <v>12</v>
      </c>
      <c r="B10" t="str">
        <f>'Choose Team'!$B$3&amp;'Printy Print'!A10</f>
        <v>Week 7</v>
      </c>
      <c r="C10" t="str">
        <f>IF(F10="","",IF(E10='Choose Team'!$B$3,TRUE,FALSE))</f>
        <v/>
      </c>
      <c r="D10" s="16">
        <f t="shared" si="0"/>
        <v>45066</v>
      </c>
      <c r="E10" s="1" t="str">
        <f>_xlfn.IFNA(_xlfn.IFNA(VLOOKUP($B10,Schedule!$H:$L,5,FALSE),VLOOKUP($B10,Schedule!$I:$L,4,FALSE)),"Bye Week")</f>
        <v>Bye Week</v>
      </c>
      <c r="F10" s="1" t="str">
        <f>_xlfn.IFNA(_xlfn.IFNA(VLOOKUP($B10,Schedule!$H:$M,6,FALSE),VLOOKUP($B10,Schedule!$I:$M,5,FALSE)),"")</f>
        <v/>
      </c>
      <c r="G10" s="15" t="str">
        <f>_xlfn.IFNA(_xlfn.IFNA(VLOOKUP($B10,Schedule!$H:$N,7,FALSE),VLOOKUP($B10,Schedule!$I:$N,6,FALSE)),"")</f>
        <v/>
      </c>
      <c r="H10" s="1" t="str">
        <f>_xlfn.IFNA(_xlfn.IFNA(VLOOKUP($B10,Schedule!$H:$K,4,FALSE),VLOOKUP($B10,Schedule!$I:$K,3,FALSE)),"")</f>
        <v/>
      </c>
    </row>
    <row r="11" spans="1:8" ht="30" customHeight="1">
      <c r="D11" s="13" t="s">
        <v>151</v>
      </c>
      <c r="E11" s="18" t="s">
        <v>143</v>
      </c>
      <c r="F11" s="19"/>
      <c r="G11" s="19"/>
      <c r="H11" s="20"/>
    </row>
    <row r="12" spans="1:8">
      <c r="G12" s="7"/>
    </row>
    <row r="13" spans="1:8">
      <c r="G13" s="7"/>
    </row>
    <row r="14" spans="1:8">
      <c r="G14" s="7"/>
    </row>
    <row r="15" spans="1:8" ht="21.6" customHeight="1">
      <c r="D15" s="14" t="str">
        <f>'Choose Team'!$B$3&amp;" Spring 2023 Schedule"</f>
        <v xml:space="preserve"> Spring 2023 Schedule</v>
      </c>
      <c r="E15" s="8"/>
      <c r="F15" s="8"/>
      <c r="G15" s="8"/>
      <c r="H15" s="8"/>
    </row>
    <row r="16" spans="1:8">
      <c r="D16" s="2" t="s">
        <v>0</v>
      </c>
      <c r="E16" s="2" t="s">
        <v>144</v>
      </c>
      <c r="F16" s="2" t="s">
        <v>145</v>
      </c>
      <c r="G16" s="2" t="s">
        <v>1</v>
      </c>
      <c r="H16" s="2" t="s">
        <v>2</v>
      </c>
    </row>
    <row r="17" spans="1:8" ht="30" customHeight="1">
      <c r="A17" t="s">
        <v>5</v>
      </c>
      <c r="B17" t="str">
        <f>'Choose Team'!$B$3&amp;'Printy Print'!A17</f>
        <v>Week 1</v>
      </c>
      <c r="C17" t="str">
        <f>IF(F17="","",IF(E17='Choose Team'!$B$3,TRUE,FALSE))</f>
        <v/>
      </c>
      <c r="D17" s="16">
        <v>45010</v>
      </c>
      <c r="E17" s="1" t="str">
        <f>_xlfn.IFNA(_xlfn.IFNA(VLOOKUP($B17,Schedule!$H:$L,5,FALSE),VLOOKUP($B17,Schedule!$I:$L,4,FALSE)),"Bye Week")</f>
        <v>Bye Week</v>
      </c>
      <c r="F17" s="1" t="str">
        <f>_xlfn.IFNA(_xlfn.IFNA(VLOOKUP($B17,Schedule!$H:$M,6,FALSE),VLOOKUP($B17,Schedule!$I:$M,5,FALSE)),"")</f>
        <v/>
      </c>
      <c r="G17" s="15" t="str">
        <f>_xlfn.IFNA(_xlfn.IFNA(VLOOKUP($B17,Schedule!$H:$N,7,FALSE),VLOOKUP($B17,Schedule!$I:$N,6,FALSE)),"")</f>
        <v/>
      </c>
      <c r="H17" s="1" t="str">
        <f>_xlfn.IFNA(_xlfn.IFNA(VLOOKUP($B17,Schedule!$H:$K,4,FALSE),VLOOKUP($B17,Schedule!$I:$K,3,FALSE)),"")</f>
        <v/>
      </c>
    </row>
    <row r="18" spans="1:8" ht="30" customHeight="1">
      <c r="A18" t="s">
        <v>7</v>
      </c>
      <c r="B18" t="str">
        <f>'Choose Team'!$B$3&amp;'Printy Print'!A18</f>
        <v>Week 2</v>
      </c>
      <c r="C18" t="str">
        <f>IF(F18="","",IF(E18='Choose Team'!$B$3,TRUE,FALSE))</f>
        <v/>
      </c>
      <c r="D18" s="16">
        <f>D17+7</f>
        <v>45017</v>
      </c>
      <c r="E18" s="1" t="str">
        <f>_xlfn.IFNA(_xlfn.IFNA(VLOOKUP($B18,Schedule!$H:$L,5,FALSE),VLOOKUP($B18,Schedule!$I:$L,4,FALSE)),"Bye Week")</f>
        <v>Bye Week</v>
      </c>
      <c r="F18" s="1" t="str">
        <f>_xlfn.IFNA(_xlfn.IFNA(VLOOKUP($B18,Schedule!$H:$M,6,FALSE),VLOOKUP($B18,Schedule!$I:$M,5,FALSE)),"")</f>
        <v/>
      </c>
      <c r="G18" s="15" t="str">
        <f>_xlfn.IFNA(_xlfn.IFNA(VLOOKUP($B18,Schedule!$H:$N,7,FALSE),VLOOKUP($B18,Schedule!$I:$N,6,FALSE)),"")</f>
        <v/>
      </c>
      <c r="H18" s="1" t="str">
        <f>_xlfn.IFNA(_xlfn.IFNA(VLOOKUP($B18,Schedule!$H:$K,4,FALSE),VLOOKUP($B18,Schedule!$I:$K,3,FALSE)),"")</f>
        <v/>
      </c>
    </row>
    <row r="19" spans="1:8" ht="30" customHeight="1">
      <c r="C19" t="str">
        <f>IF(F19="","",IF(E19='Choose Team'!$B$3,TRUE,FALSE))</f>
        <v/>
      </c>
      <c r="D19" s="17">
        <f t="shared" ref="D19:D24" si="1">D18+7</f>
        <v>45024</v>
      </c>
      <c r="E19" s="12" t="s">
        <v>142</v>
      </c>
      <c r="F19" s="9"/>
      <c r="G19" s="10"/>
      <c r="H19" s="11"/>
    </row>
    <row r="20" spans="1:8" ht="30" customHeight="1">
      <c r="A20" t="s">
        <v>8</v>
      </c>
      <c r="B20" t="str">
        <f>'Choose Team'!$B$3&amp;'Printy Print'!A20</f>
        <v>Week 3</v>
      </c>
      <c r="C20" t="str">
        <f>IF(F20="","",IF(E20='Choose Team'!$B$3,TRUE,FALSE))</f>
        <v/>
      </c>
      <c r="D20" s="16">
        <f t="shared" si="1"/>
        <v>45031</v>
      </c>
      <c r="E20" s="1" t="str">
        <f>_xlfn.IFNA(_xlfn.IFNA(VLOOKUP($B20,Schedule!$H:$L,5,FALSE),VLOOKUP($B20,Schedule!$I:$L,4,FALSE)),"Bye Week")</f>
        <v>Bye Week</v>
      </c>
      <c r="F20" s="1" t="str">
        <f>_xlfn.IFNA(_xlfn.IFNA(VLOOKUP($B20,Schedule!$H:$M,6,FALSE),VLOOKUP($B20,Schedule!$I:$M,5,FALSE)),"")</f>
        <v/>
      </c>
      <c r="G20" s="15" t="str">
        <f>_xlfn.IFNA(_xlfn.IFNA(VLOOKUP($B20,Schedule!$H:$N,7,FALSE),VLOOKUP($B20,Schedule!$I:$N,6,FALSE)),"")</f>
        <v/>
      </c>
      <c r="H20" s="1" t="str">
        <f>_xlfn.IFNA(_xlfn.IFNA(VLOOKUP($B20,Schedule!$H:$K,4,FALSE),VLOOKUP($B20,Schedule!$I:$K,3,FALSE)),"")</f>
        <v/>
      </c>
    </row>
    <row r="21" spans="1:8" ht="30" customHeight="1">
      <c r="A21" t="s">
        <v>9</v>
      </c>
      <c r="B21" t="str">
        <f>'Choose Team'!$B$3&amp;'Printy Print'!A21</f>
        <v>Week 4</v>
      </c>
      <c r="C21" t="str">
        <f>IF(F21="","",IF(E21='Choose Team'!$B$3,TRUE,FALSE))</f>
        <v/>
      </c>
      <c r="D21" s="16">
        <f t="shared" si="1"/>
        <v>45038</v>
      </c>
      <c r="E21" s="1" t="str">
        <f>IF(OR(MID(D15,2,1)="6",MID(D15,2,1)="5",MID(D15,2,1)="4"),"SCYSA Festival - Schedule TBD",_xlfn.IFNA(_xlfn.IFNA(VLOOKUP($B21,Schedule!$H:$L,5,FALSE),VLOOKUP($B21,Schedule!$I:$L,4,FALSE)),"Bye Week"))</f>
        <v>Bye Week</v>
      </c>
      <c r="F21" s="1" t="str">
        <f>_xlfn.IFNA(_xlfn.IFNA(VLOOKUP($B21,Schedule!$H:$M,6,FALSE),VLOOKUP($B21,Schedule!$I:$M,5,FALSE)),"")</f>
        <v/>
      </c>
      <c r="G21" s="15" t="str">
        <f>_xlfn.IFNA(_xlfn.IFNA(VLOOKUP($B21,Schedule!$H:$N,7,FALSE),VLOOKUP($B21,Schedule!$I:$N,6,FALSE)),"")</f>
        <v/>
      </c>
      <c r="H21" s="1" t="str">
        <f>_xlfn.IFNA(_xlfn.IFNA(VLOOKUP($B21,Schedule!$H:$K,4,FALSE),VLOOKUP($B21,Schedule!$I:$K,3,FALSE)),"")</f>
        <v/>
      </c>
    </row>
    <row r="22" spans="1:8" ht="30" customHeight="1">
      <c r="A22" t="s">
        <v>10</v>
      </c>
      <c r="B22" t="str">
        <f>'Choose Team'!$B$3&amp;'Printy Print'!A22</f>
        <v>Week 5</v>
      </c>
      <c r="C22" t="str">
        <f>IF(F22="","",IF(E22='Choose Team'!$B$3,TRUE,FALSE))</f>
        <v/>
      </c>
      <c r="D22" s="16">
        <v>45052</v>
      </c>
      <c r="E22" s="1" t="str">
        <f>_xlfn.IFNA(_xlfn.IFNA(VLOOKUP($B22,Schedule!$H:$L,5,FALSE),VLOOKUP($B22,Schedule!$I:$L,4,FALSE)),"Bye Week")</f>
        <v>Bye Week</v>
      </c>
      <c r="F22" s="1" t="str">
        <f>_xlfn.IFNA(_xlfn.IFNA(VLOOKUP($B22,Schedule!$H:$M,6,FALSE),VLOOKUP($B22,Schedule!$I:$M,5,FALSE)),"")</f>
        <v/>
      </c>
      <c r="G22" s="15" t="str">
        <f>_xlfn.IFNA(_xlfn.IFNA(VLOOKUP($B22,Schedule!$H:$N,7,FALSE),VLOOKUP($B22,Schedule!$I:$N,6,FALSE)),"")</f>
        <v/>
      </c>
      <c r="H22" s="1" t="str">
        <f>_xlfn.IFNA(_xlfn.IFNA(VLOOKUP($B22,Schedule!$H:$K,4,FALSE),VLOOKUP($B22,Schedule!$I:$K,3,FALSE)),"")</f>
        <v/>
      </c>
    </row>
    <row r="23" spans="1:8" ht="30" customHeight="1">
      <c r="A23" t="s">
        <v>11</v>
      </c>
      <c r="B23" t="str">
        <f>'Choose Team'!$B$3&amp;'Printy Print'!A23</f>
        <v>Week 6</v>
      </c>
      <c r="C23" t="str">
        <f>IF(F23="","",IF(E23='Choose Team'!$B$3,TRUE,FALSE))</f>
        <v/>
      </c>
      <c r="D23" s="16">
        <f t="shared" si="1"/>
        <v>45059</v>
      </c>
      <c r="E23" s="1" t="str">
        <f>_xlfn.IFNA(_xlfn.IFNA(VLOOKUP($B23,Schedule!$H:$L,5,FALSE),VLOOKUP($B23,Schedule!$I:$L,4,FALSE)),"Bye Week")</f>
        <v>Bye Week</v>
      </c>
      <c r="F23" s="1" t="str">
        <f>_xlfn.IFNA(_xlfn.IFNA(VLOOKUP($B23,Schedule!$H:$M,6,FALSE),VLOOKUP($B23,Schedule!$I:$M,5,FALSE)),"")</f>
        <v/>
      </c>
      <c r="G23" s="15" t="str">
        <f>_xlfn.IFNA(_xlfn.IFNA(VLOOKUP($B23,Schedule!$H:$N,7,FALSE),VLOOKUP($B23,Schedule!$I:$N,6,FALSE)),"")</f>
        <v/>
      </c>
      <c r="H23" s="1" t="str">
        <f>_xlfn.IFNA(_xlfn.IFNA(VLOOKUP($B23,Schedule!$H:$K,4,FALSE),VLOOKUP($B23,Schedule!$I:$K,3,FALSE)),"")</f>
        <v/>
      </c>
    </row>
    <row r="24" spans="1:8" ht="30" customHeight="1">
      <c r="A24" t="s">
        <v>12</v>
      </c>
      <c r="B24" t="str">
        <f>'Choose Team'!$B$3&amp;'Printy Print'!A24</f>
        <v>Week 7</v>
      </c>
      <c r="C24" t="str">
        <f>IF(F24="","",IF(E24='Choose Team'!$B$3,TRUE,FALSE))</f>
        <v/>
      </c>
      <c r="D24" s="16">
        <f t="shared" si="1"/>
        <v>45066</v>
      </c>
      <c r="E24" s="1" t="str">
        <f>_xlfn.IFNA(_xlfn.IFNA(VLOOKUP($B24,Schedule!$H:$L,5,FALSE),VLOOKUP($B24,Schedule!$I:$L,4,FALSE)),"Bye Week")</f>
        <v>Bye Week</v>
      </c>
      <c r="F24" s="1" t="str">
        <f>_xlfn.IFNA(_xlfn.IFNA(VLOOKUP($B24,Schedule!$H:$M,6,FALSE),VLOOKUP($B24,Schedule!$I:$M,5,FALSE)),"")</f>
        <v/>
      </c>
      <c r="G24" s="15" t="str">
        <f>_xlfn.IFNA(_xlfn.IFNA(VLOOKUP($B24,Schedule!$H:$N,7,FALSE),VLOOKUP($B24,Schedule!$I:$N,6,FALSE)),"")</f>
        <v/>
      </c>
      <c r="H24" s="1" t="str">
        <f>_xlfn.IFNA(_xlfn.IFNA(VLOOKUP($B24,Schedule!$H:$K,4,FALSE),VLOOKUP($B24,Schedule!$I:$K,3,FALSE)),"")</f>
        <v/>
      </c>
    </row>
    <row r="25" spans="1:8" ht="30" customHeight="1">
      <c r="D25" s="13" t="s">
        <v>151</v>
      </c>
      <c r="E25" s="18" t="s">
        <v>143</v>
      </c>
      <c r="F25" s="19"/>
      <c r="G25" s="19"/>
      <c r="H25" s="20"/>
    </row>
  </sheetData>
  <phoneticPr fontId="4" type="noConversion"/>
  <conditionalFormatting sqref="F3:F5 F7">
    <cfRule type="expression" dxfId="21" priority="45">
      <formula>$C3=FALSE</formula>
    </cfRule>
  </conditionalFormatting>
  <conditionalFormatting sqref="E3 E5 E7">
    <cfRule type="expression" dxfId="20" priority="44">
      <formula>$C3=TRUE</formula>
    </cfRule>
  </conditionalFormatting>
  <conditionalFormatting sqref="E4">
    <cfRule type="expression" dxfId="19" priority="24">
      <formula>$C4=TRUE</formula>
    </cfRule>
  </conditionalFormatting>
  <conditionalFormatting sqref="E6">
    <cfRule type="expression" dxfId="18" priority="22">
      <formula>$C6=TRUE</formula>
    </cfRule>
  </conditionalFormatting>
  <conditionalFormatting sqref="E8">
    <cfRule type="expression" dxfId="17" priority="20">
      <formula>$C8=TRUE</formula>
    </cfRule>
  </conditionalFormatting>
  <conditionalFormatting sqref="E9">
    <cfRule type="expression" dxfId="16" priority="18">
      <formula>$C9=TRUE</formula>
    </cfRule>
  </conditionalFormatting>
  <conditionalFormatting sqref="E10">
    <cfRule type="expression" dxfId="15" priority="16">
      <formula>$C10=TRUE</formula>
    </cfRule>
  </conditionalFormatting>
  <conditionalFormatting sqref="F6">
    <cfRule type="expression" dxfId="14" priority="15">
      <formula>$C6=FALSE</formula>
    </cfRule>
  </conditionalFormatting>
  <conditionalFormatting sqref="F8">
    <cfRule type="expression" dxfId="13" priority="14">
      <formula>$C8=FALSE</formula>
    </cfRule>
  </conditionalFormatting>
  <conditionalFormatting sqref="F9">
    <cfRule type="expression" dxfId="12" priority="13">
      <formula>$C9=FALSE</formula>
    </cfRule>
  </conditionalFormatting>
  <conditionalFormatting sqref="F10">
    <cfRule type="expression" dxfId="11" priority="12">
      <formula>$C10=FALSE</formula>
    </cfRule>
  </conditionalFormatting>
  <conditionalFormatting sqref="F17:F19 F21">
    <cfRule type="expression" dxfId="10" priority="11">
      <formula>$C17=FALSE</formula>
    </cfRule>
  </conditionalFormatting>
  <conditionalFormatting sqref="E17 E19 E21">
    <cfRule type="expression" dxfId="9" priority="10">
      <formula>$C17=TRUE</formula>
    </cfRule>
  </conditionalFormatting>
  <conditionalFormatting sqref="E18">
    <cfRule type="expression" dxfId="8" priority="9">
      <formula>$C18=TRUE</formula>
    </cfRule>
  </conditionalFormatting>
  <conditionalFormatting sqref="E20">
    <cfRule type="expression" dxfId="7" priority="8">
      <formula>$C20=TRUE</formula>
    </cfRule>
  </conditionalFormatting>
  <conditionalFormatting sqref="E22">
    <cfRule type="expression" dxfId="6" priority="7">
      <formula>$C22=TRUE</formula>
    </cfRule>
  </conditionalFormatting>
  <conditionalFormatting sqref="E23">
    <cfRule type="expression" dxfId="5" priority="6">
      <formula>$C23=TRUE</formula>
    </cfRule>
  </conditionalFormatting>
  <conditionalFormatting sqref="E24">
    <cfRule type="expression" dxfId="4" priority="5">
      <formula>$C24=TRUE</formula>
    </cfRule>
  </conditionalFormatting>
  <conditionalFormatting sqref="F20">
    <cfRule type="expression" dxfId="3" priority="4">
      <formula>$C20=FALSE</formula>
    </cfRule>
  </conditionalFormatting>
  <conditionalFormatting sqref="F22">
    <cfRule type="expression" dxfId="2" priority="3">
      <formula>$C22=FALSE</formula>
    </cfRule>
  </conditionalFormatting>
  <conditionalFormatting sqref="F23">
    <cfRule type="expression" dxfId="1" priority="2">
      <formula>$C23=FALSE</formula>
    </cfRule>
  </conditionalFormatting>
  <conditionalFormatting sqref="F24">
    <cfRule type="expression" dxfId="0" priority="1">
      <formula>$C24=FALSE</formula>
    </cfRule>
  </conditionalFormatting>
  <pageMargins left="0.25" right="0.25" top="0.75" bottom="0.75" header="0.3" footer="0.3"/>
  <pageSetup orientation="portrait" r:id="rId1"/>
  <customProperties>
    <customPr name="Ibp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FF43-99C4-41A4-A863-0E962D9ECA1B}">
  <dimension ref="A1:A99"/>
  <sheetViews>
    <sheetView workbookViewId="0">
      <selection activeCell="A21" sqref="A21"/>
    </sheetView>
  </sheetViews>
  <sheetFormatPr defaultRowHeight="14.4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148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  <row r="38" spans="1:1">
      <c r="A38" t="s">
        <v>69</v>
      </c>
    </row>
    <row r="39" spans="1:1">
      <c r="A39" t="s">
        <v>70</v>
      </c>
    </row>
    <row r="40" spans="1:1">
      <c r="A40" t="s">
        <v>29</v>
      </c>
    </row>
    <row r="41" spans="1:1">
      <c r="A41" t="s">
        <v>30</v>
      </c>
    </row>
    <row r="42" spans="1:1">
      <c r="A42" t="s">
        <v>31</v>
      </c>
    </row>
    <row r="43" spans="1:1">
      <c r="A43" t="s">
        <v>32</v>
      </c>
    </row>
    <row r="44" spans="1:1">
      <c r="A44" t="s">
        <v>33</v>
      </c>
    </row>
    <row r="45" spans="1:1">
      <c r="A45" t="s">
        <v>34</v>
      </c>
    </row>
    <row r="46" spans="1:1">
      <c r="A46" t="s">
        <v>35</v>
      </c>
    </row>
    <row r="47" spans="1:1">
      <c r="A47" t="s">
        <v>36</v>
      </c>
    </row>
    <row r="48" spans="1:1">
      <c r="A48" t="s">
        <v>37</v>
      </c>
    </row>
    <row r="49" spans="1:1">
      <c r="A49" t="s">
        <v>38</v>
      </c>
    </row>
    <row r="50" spans="1:1">
      <c r="A50" t="s">
        <v>39</v>
      </c>
    </row>
    <row r="51" spans="1:1">
      <c r="A51" t="s">
        <v>40</v>
      </c>
    </row>
    <row r="52" spans="1:1">
      <c r="A52" t="s">
        <v>41</v>
      </c>
    </row>
    <row r="53" spans="1:1">
      <c r="A53" t="s">
        <v>42</v>
      </c>
    </row>
    <row r="54" spans="1:1">
      <c r="A54" t="s">
        <v>71</v>
      </c>
    </row>
    <row r="55" spans="1:1">
      <c r="A55" t="s">
        <v>72</v>
      </c>
    </row>
    <row r="56" spans="1:1">
      <c r="A56" t="s">
        <v>73</v>
      </c>
    </row>
    <row r="57" spans="1:1">
      <c r="A57" t="s">
        <v>74</v>
      </c>
    </row>
    <row r="58" spans="1:1">
      <c r="A58" t="s">
        <v>79</v>
      </c>
    </row>
    <row r="59" spans="1:1">
      <c r="A59" t="s">
        <v>76</v>
      </c>
    </row>
    <row r="60" spans="1:1">
      <c r="A60" t="s">
        <v>77</v>
      </c>
    </row>
    <row r="61" spans="1:1">
      <c r="A61" t="s">
        <v>78</v>
      </c>
    </row>
    <row r="62" spans="1:1">
      <c r="A62" t="s">
        <v>75</v>
      </c>
    </row>
    <row r="63" spans="1:1">
      <c r="A63" t="s">
        <v>80</v>
      </c>
    </row>
    <row r="64" spans="1:1">
      <c r="A64" t="s">
        <v>81</v>
      </c>
    </row>
    <row r="65" spans="1:1">
      <c r="A65" t="s">
        <v>82</v>
      </c>
    </row>
    <row r="66" spans="1:1">
      <c r="A66" t="s">
        <v>43</v>
      </c>
    </row>
    <row r="67" spans="1:1">
      <c r="A67" t="s">
        <v>44</v>
      </c>
    </row>
    <row r="68" spans="1:1">
      <c r="A68" t="s">
        <v>45</v>
      </c>
    </row>
    <row r="69" spans="1:1">
      <c r="A69" t="s">
        <v>46</v>
      </c>
    </row>
    <row r="70" spans="1:1">
      <c r="A70" t="s">
        <v>47</v>
      </c>
    </row>
    <row r="71" spans="1:1">
      <c r="A71" t="s">
        <v>53</v>
      </c>
    </row>
    <row r="72" spans="1:1">
      <c r="A72" t="s">
        <v>54</v>
      </c>
    </row>
    <row r="73" spans="1:1">
      <c r="A73" t="s">
        <v>55</v>
      </c>
    </row>
    <row r="74" spans="1:1">
      <c r="A74" t="s">
        <v>48</v>
      </c>
    </row>
    <row r="75" spans="1:1">
      <c r="A75" t="s">
        <v>49</v>
      </c>
    </row>
    <row r="76" spans="1:1">
      <c r="A76" t="s">
        <v>59</v>
      </c>
    </row>
    <row r="77" spans="1:1">
      <c r="A77" t="s">
        <v>51</v>
      </c>
    </row>
    <row r="78" spans="1:1">
      <c r="A78" t="s">
        <v>56</v>
      </c>
    </row>
    <row r="79" spans="1:1">
      <c r="A79" t="s">
        <v>57</v>
      </c>
    </row>
    <row r="80" spans="1:1">
      <c r="A80" t="s">
        <v>58</v>
      </c>
    </row>
    <row r="81" spans="1:1">
      <c r="A81" t="s">
        <v>50</v>
      </c>
    </row>
    <row r="82" spans="1:1">
      <c r="A82" t="s">
        <v>60</v>
      </c>
    </row>
    <row r="83" spans="1:1">
      <c r="A83" t="s">
        <v>52</v>
      </c>
    </row>
    <row r="84" spans="1:1">
      <c r="A84" t="s">
        <v>13</v>
      </c>
    </row>
    <row r="85" spans="1:1">
      <c r="A85" t="s">
        <v>14</v>
      </c>
    </row>
    <row r="86" spans="1:1">
      <c r="A86" t="s">
        <v>15</v>
      </c>
    </row>
    <row r="87" spans="1:1">
      <c r="A87" t="s">
        <v>16</v>
      </c>
    </row>
    <row r="88" spans="1:1">
      <c r="A88" t="s">
        <v>17</v>
      </c>
    </row>
    <row r="89" spans="1:1">
      <c r="A89" t="s">
        <v>18</v>
      </c>
    </row>
    <row r="90" spans="1:1">
      <c r="A90" t="s">
        <v>19</v>
      </c>
    </row>
    <row r="91" spans="1:1">
      <c r="A91" t="s">
        <v>20</v>
      </c>
    </row>
    <row r="92" spans="1:1">
      <c r="A92" t="s">
        <v>21</v>
      </c>
    </row>
    <row r="93" spans="1:1">
      <c r="A93" t="s">
        <v>22</v>
      </c>
    </row>
    <row r="94" spans="1:1">
      <c r="A94" t="s">
        <v>23</v>
      </c>
    </row>
    <row r="95" spans="1:1">
      <c r="A95" t="s">
        <v>24</v>
      </c>
    </row>
    <row r="96" spans="1:1">
      <c r="A96" t="s">
        <v>25</v>
      </c>
    </row>
    <row r="97" spans="1:1">
      <c r="A97" t="s">
        <v>26</v>
      </c>
    </row>
    <row r="98" spans="1:1">
      <c r="A98" t="s">
        <v>27</v>
      </c>
    </row>
    <row r="99" spans="1:1">
      <c r="A99" t="s">
        <v>28</v>
      </c>
    </row>
  </sheetData>
  <sortState xmlns:xlrd2="http://schemas.microsoft.com/office/spreadsheetml/2017/richdata2" ref="A1:A99">
    <sortCondition ref="A1:A9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EC57-1030-42EA-9A41-518456AB5857}">
  <dimension ref="A1:N316"/>
  <sheetViews>
    <sheetView topLeftCell="F1" workbookViewId="0">
      <selection activeCell="A21" sqref="A21"/>
    </sheetView>
  </sheetViews>
  <sheetFormatPr defaultRowHeight="14.4"/>
  <cols>
    <col min="1" max="1" width="8.88671875" customWidth="1"/>
    <col min="2" max="2" width="15.21875" customWidth="1"/>
    <col min="3" max="3" width="10" customWidth="1"/>
    <col min="4" max="4" width="6.33203125" customWidth="1"/>
    <col min="5" max="5" width="27.88671875" bestFit="1" customWidth="1"/>
    <col min="6" max="6" width="24.33203125" bestFit="1" customWidth="1"/>
    <col min="7" max="7" width="4" customWidth="1"/>
    <col min="8" max="9" width="29.6640625" bestFit="1" customWidth="1"/>
    <col min="11" max="11" width="35.109375" bestFit="1" customWidth="1"/>
    <col min="12" max="13" width="28.109375" bestFit="1" customWidth="1"/>
    <col min="14" max="14" width="10" customWidth="1"/>
  </cols>
  <sheetData>
    <row r="1" spans="1:14">
      <c r="A1" s="4" t="s">
        <v>6</v>
      </c>
      <c r="B1" s="4" t="s">
        <v>0</v>
      </c>
      <c r="C1" s="4" t="s">
        <v>1</v>
      </c>
      <c r="D1" s="4" t="s">
        <v>111</v>
      </c>
      <c r="E1" s="4" t="s">
        <v>3</v>
      </c>
      <c r="F1" s="4" t="s">
        <v>4</v>
      </c>
      <c r="N1" s="4"/>
    </row>
    <row r="2" spans="1:14">
      <c r="A2" t="s">
        <v>5</v>
      </c>
      <c r="B2" s="5">
        <v>45010</v>
      </c>
      <c r="C2" s="6">
        <v>0.375</v>
      </c>
      <c r="D2" s="7" t="s">
        <v>112</v>
      </c>
      <c r="E2" s="7" t="s">
        <v>13</v>
      </c>
      <c r="F2" s="7" t="s">
        <v>14</v>
      </c>
      <c r="G2" s="7"/>
      <c r="H2" s="7" t="str">
        <f>E2&amp;$A2</f>
        <v>M771 - Wall/EdmondsWeek 1</v>
      </c>
      <c r="I2" s="7" t="str">
        <f>F2&amp;$A2</f>
        <v>M772 - HowieWeek 1</v>
      </c>
      <c r="J2" t="str">
        <f>"Field "&amp;D2</f>
        <v>Field B1</v>
      </c>
      <c r="K2" t="str">
        <f>"Va-du-mar McMillan Park / "&amp;J2</f>
        <v>Va-du-mar McMillan Park / Field B1</v>
      </c>
      <c r="L2" s="7" t="s">
        <v>13</v>
      </c>
      <c r="M2" s="7" t="s">
        <v>14</v>
      </c>
      <c r="N2" s="6">
        <f>C2</f>
        <v>0.375</v>
      </c>
    </row>
    <row r="3" spans="1:14">
      <c r="A3" t="s">
        <v>5</v>
      </c>
      <c r="B3" s="5">
        <v>45010</v>
      </c>
      <c r="C3" s="6">
        <v>0.375</v>
      </c>
      <c r="D3" s="7" t="s">
        <v>113</v>
      </c>
      <c r="E3" s="7" t="s">
        <v>15</v>
      </c>
      <c r="F3" s="7" t="s">
        <v>16</v>
      </c>
      <c r="G3" s="7"/>
      <c r="H3" s="7" t="str">
        <f t="shared" ref="H3:H66" si="0">E3&amp;$A3</f>
        <v>M773 - ThompsonWeek 1</v>
      </c>
      <c r="I3" s="7" t="str">
        <f t="shared" ref="I3:I66" si="1">F3&amp;$A3</f>
        <v>M774 - DeichmanWeek 1</v>
      </c>
      <c r="J3" t="str">
        <f t="shared" ref="J3:J66" si="2">"Field "&amp;D3</f>
        <v>Field B2</v>
      </c>
      <c r="K3" t="str">
        <f t="shared" ref="K3:K66" si="3">"Va-du-mar McMillan Park / "&amp;J3</f>
        <v>Va-du-mar McMillan Park / Field B2</v>
      </c>
      <c r="L3" s="7" t="s">
        <v>15</v>
      </c>
      <c r="M3" s="7" t="s">
        <v>16</v>
      </c>
      <c r="N3" s="6">
        <f t="shared" ref="N3:N66" si="4">C3</f>
        <v>0.375</v>
      </c>
    </row>
    <row r="4" spans="1:14">
      <c r="A4" t="s">
        <v>5</v>
      </c>
      <c r="B4" s="5">
        <v>45010</v>
      </c>
      <c r="C4" s="6">
        <v>0.375</v>
      </c>
      <c r="D4" s="7" t="s">
        <v>114</v>
      </c>
      <c r="E4" s="7" t="s">
        <v>17</v>
      </c>
      <c r="F4" s="7" t="s">
        <v>18</v>
      </c>
      <c r="G4" s="7"/>
      <c r="H4" s="7" t="str">
        <f t="shared" si="0"/>
        <v>M775 - BeechWeek 1</v>
      </c>
      <c r="I4" s="7" t="str">
        <f t="shared" si="1"/>
        <v>M776 - Perez-LopezWeek 1</v>
      </c>
      <c r="J4" t="str">
        <f t="shared" si="2"/>
        <v>Field B3</v>
      </c>
      <c r="K4" t="str">
        <f t="shared" si="3"/>
        <v>Va-du-mar McMillan Park / Field B3</v>
      </c>
      <c r="L4" s="7" t="s">
        <v>17</v>
      </c>
      <c r="M4" s="7" t="s">
        <v>18</v>
      </c>
      <c r="N4" s="6">
        <f t="shared" si="4"/>
        <v>0.375</v>
      </c>
    </row>
    <row r="5" spans="1:14">
      <c r="A5" t="s">
        <v>5</v>
      </c>
      <c r="B5" s="5">
        <v>45010</v>
      </c>
      <c r="C5" s="6">
        <v>0.375</v>
      </c>
      <c r="D5" s="7" t="s">
        <v>115</v>
      </c>
      <c r="E5" s="7" t="s">
        <v>19</v>
      </c>
      <c r="F5" s="7" t="s">
        <v>20</v>
      </c>
      <c r="G5" s="7"/>
      <c r="H5" s="7" t="str">
        <f t="shared" si="0"/>
        <v>M777 - Jen JohnWeek 1</v>
      </c>
      <c r="I5" s="7" t="str">
        <f t="shared" si="1"/>
        <v>M778 - PastorWeek 1</v>
      </c>
      <c r="J5" t="str">
        <f t="shared" si="2"/>
        <v>Field B4</v>
      </c>
      <c r="K5" t="str">
        <f t="shared" si="3"/>
        <v>Va-du-mar McMillan Park / Field B4</v>
      </c>
      <c r="L5" s="7" t="s">
        <v>19</v>
      </c>
      <c r="M5" s="7" t="s">
        <v>20</v>
      </c>
      <c r="N5" s="6">
        <f t="shared" si="4"/>
        <v>0.375</v>
      </c>
    </row>
    <row r="6" spans="1:14">
      <c r="A6" t="s">
        <v>5</v>
      </c>
      <c r="B6" s="5">
        <v>45010</v>
      </c>
      <c r="C6" s="6">
        <v>0.375</v>
      </c>
      <c r="D6" s="7" t="s">
        <v>116</v>
      </c>
      <c r="E6" s="7" t="s">
        <v>21</v>
      </c>
      <c r="F6" s="7" t="s">
        <v>22</v>
      </c>
      <c r="G6" s="7"/>
      <c r="H6" s="7" t="str">
        <f t="shared" si="0"/>
        <v>M779 - Hegedus/HernandezWeek 1</v>
      </c>
      <c r="I6" s="7" t="str">
        <f t="shared" si="1"/>
        <v>M780 - Inman/GrahamWeek 1</v>
      </c>
      <c r="J6" t="str">
        <f t="shared" si="2"/>
        <v>Field B5</v>
      </c>
      <c r="K6" t="str">
        <f t="shared" si="3"/>
        <v>Va-du-mar McMillan Park / Field B5</v>
      </c>
      <c r="L6" s="7" t="s">
        <v>21</v>
      </c>
      <c r="M6" s="7" t="s">
        <v>22</v>
      </c>
      <c r="N6" s="6">
        <f t="shared" si="4"/>
        <v>0.375</v>
      </c>
    </row>
    <row r="7" spans="1:14">
      <c r="A7" t="s">
        <v>5</v>
      </c>
      <c r="B7" s="5">
        <v>45010</v>
      </c>
      <c r="C7" s="6">
        <v>0.375</v>
      </c>
      <c r="D7" s="7" t="s">
        <v>117</v>
      </c>
      <c r="E7" s="7" t="s">
        <v>23</v>
      </c>
      <c r="F7" s="7" t="s">
        <v>24</v>
      </c>
      <c r="G7" s="7"/>
      <c r="H7" s="7" t="str">
        <f t="shared" si="0"/>
        <v>M781 - Alvarado/StillingerWeek 1</v>
      </c>
      <c r="I7" s="7" t="str">
        <f t="shared" si="1"/>
        <v>M782 - BargerWeek 1</v>
      </c>
      <c r="J7" t="str">
        <f t="shared" si="2"/>
        <v>Field B6</v>
      </c>
      <c r="K7" t="str">
        <f t="shared" si="3"/>
        <v>Va-du-mar McMillan Park / Field B6</v>
      </c>
      <c r="L7" s="7" t="s">
        <v>23</v>
      </c>
      <c r="M7" s="7" t="s">
        <v>24</v>
      </c>
      <c r="N7" s="6">
        <f t="shared" si="4"/>
        <v>0.375</v>
      </c>
    </row>
    <row r="8" spans="1:14">
      <c r="A8" t="s">
        <v>5</v>
      </c>
      <c r="B8" s="5">
        <v>45010</v>
      </c>
      <c r="C8" s="6">
        <v>0.375</v>
      </c>
      <c r="D8" s="7" t="s">
        <v>118</v>
      </c>
      <c r="E8" s="7" t="s">
        <v>25</v>
      </c>
      <c r="F8" s="7" t="s">
        <v>26</v>
      </c>
      <c r="G8" s="7"/>
      <c r="H8" s="7" t="str">
        <f t="shared" si="0"/>
        <v>M783 - Kennedy/GalindoWeek 1</v>
      </c>
      <c r="I8" s="7" t="str">
        <f t="shared" si="1"/>
        <v>M784 - Bedoya/MooreWeek 1</v>
      </c>
      <c r="J8" t="str">
        <f t="shared" si="2"/>
        <v>Field B7</v>
      </c>
      <c r="K8" t="str">
        <f t="shared" si="3"/>
        <v>Va-du-mar McMillan Park / Field B7</v>
      </c>
      <c r="L8" s="7" t="s">
        <v>25</v>
      </c>
      <c r="M8" s="7" t="s">
        <v>26</v>
      </c>
      <c r="N8" s="6">
        <f t="shared" si="4"/>
        <v>0.375</v>
      </c>
    </row>
    <row r="9" spans="1:14">
      <c r="A9" t="s">
        <v>5</v>
      </c>
      <c r="B9" s="5">
        <v>45010</v>
      </c>
      <c r="C9" s="6">
        <v>0.375</v>
      </c>
      <c r="D9" s="7" t="s">
        <v>119</v>
      </c>
      <c r="E9" s="7" t="s">
        <v>27</v>
      </c>
      <c r="F9" s="7" t="s">
        <v>28</v>
      </c>
      <c r="G9" s="7"/>
      <c r="H9" s="7" t="str">
        <f t="shared" si="0"/>
        <v>M785 - Godfrey/GodfreyWeek 1</v>
      </c>
      <c r="I9" s="7" t="str">
        <f t="shared" si="1"/>
        <v>M786 - Dunn/DunnWeek 1</v>
      </c>
      <c r="J9" t="str">
        <f t="shared" si="2"/>
        <v>Field B8</v>
      </c>
      <c r="K9" t="str">
        <f t="shared" si="3"/>
        <v>Va-du-mar McMillan Park / Field B8</v>
      </c>
      <c r="L9" s="7" t="s">
        <v>27</v>
      </c>
      <c r="M9" s="7" t="s">
        <v>28</v>
      </c>
      <c r="N9" s="6">
        <f t="shared" si="4"/>
        <v>0.375</v>
      </c>
    </row>
    <row r="10" spans="1:14">
      <c r="A10" t="s">
        <v>5</v>
      </c>
      <c r="B10" s="5">
        <v>45010</v>
      </c>
      <c r="C10" s="6">
        <v>0.375</v>
      </c>
      <c r="D10" s="7" t="s">
        <v>120</v>
      </c>
      <c r="E10" s="7" t="s">
        <v>63</v>
      </c>
      <c r="F10" s="7" t="s">
        <v>64</v>
      </c>
      <c r="G10" s="7"/>
      <c r="H10" s="7" t="str">
        <f t="shared" si="0"/>
        <v>F613 - J. SmithWeek 1</v>
      </c>
      <c r="I10" s="7" t="str">
        <f t="shared" si="1"/>
        <v>F671 - PerigoWeek 1</v>
      </c>
      <c r="J10" t="str">
        <f t="shared" si="2"/>
        <v>Field A2</v>
      </c>
      <c r="K10" t="str">
        <f t="shared" si="3"/>
        <v>Va-du-mar McMillan Park / Field A2</v>
      </c>
      <c r="L10" s="7" t="s">
        <v>63</v>
      </c>
      <c r="M10" s="7" t="s">
        <v>64</v>
      </c>
      <c r="N10" s="6">
        <f t="shared" si="4"/>
        <v>0.375</v>
      </c>
    </row>
    <row r="11" spans="1:14">
      <c r="A11" t="s">
        <v>5</v>
      </c>
      <c r="B11" s="5">
        <v>45010</v>
      </c>
      <c r="C11" s="6">
        <v>0.375</v>
      </c>
      <c r="D11" s="7" t="s">
        <v>121</v>
      </c>
      <c r="E11" s="7" t="s">
        <v>54</v>
      </c>
      <c r="F11" s="7" t="s">
        <v>47</v>
      </c>
      <c r="G11" s="7"/>
      <c r="H11" s="7" t="str">
        <f t="shared" si="0"/>
        <v>M674 - GrubaughWeek 1</v>
      </c>
      <c r="I11" s="7" t="str">
        <f t="shared" si="1"/>
        <v>M672 - Golovatyuk/SalvaWeek 1</v>
      </c>
      <c r="J11" t="str">
        <f t="shared" si="2"/>
        <v>Field A3</v>
      </c>
      <c r="K11" t="str">
        <f t="shared" si="3"/>
        <v>Va-du-mar McMillan Park / Field A3</v>
      </c>
      <c r="L11" s="7" t="s">
        <v>54</v>
      </c>
      <c r="M11" s="7" t="s">
        <v>47</v>
      </c>
      <c r="N11" s="6">
        <f t="shared" si="4"/>
        <v>0.375</v>
      </c>
    </row>
    <row r="12" spans="1:14">
      <c r="A12" t="s">
        <v>5</v>
      </c>
      <c r="B12" s="5">
        <v>45010</v>
      </c>
      <c r="C12" s="6">
        <v>0.375</v>
      </c>
      <c r="D12" s="7" t="s">
        <v>122</v>
      </c>
      <c r="E12" s="7" t="s">
        <v>69</v>
      </c>
      <c r="F12" s="7" t="s">
        <v>70</v>
      </c>
      <c r="G12" s="7"/>
      <c r="H12" s="7" t="str">
        <f t="shared" si="0"/>
        <v>F676 - Rogers/LuediWeek 1</v>
      </c>
      <c r="I12" s="7" t="str">
        <f t="shared" si="1"/>
        <v>F677 - LeducWeek 1</v>
      </c>
      <c r="J12" t="str">
        <f t="shared" si="2"/>
        <v>Field A4</v>
      </c>
      <c r="K12" t="str">
        <f t="shared" si="3"/>
        <v>Va-du-mar McMillan Park / Field A4</v>
      </c>
      <c r="L12" s="7" t="s">
        <v>69</v>
      </c>
      <c r="M12" s="7" t="s">
        <v>70</v>
      </c>
      <c r="N12" s="6">
        <f t="shared" si="4"/>
        <v>0.375</v>
      </c>
    </row>
    <row r="13" spans="1:14">
      <c r="A13" t="s">
        <v>5</v>
      </c>
      <c r="B13" s="5">
        <v>45010</v>
      </c>
      <c r="C13" s="6">
        <v>0.375</v>
      </c>
      <c r="D13" s="7" t="s">
        <v>123</v>
      </c>
      <c r="E13" s="7" t="s">
        <v>77</v>
      </c>
      <c r="F13" s="7" t="s">
        <v>78</v>
      </c>
      <c r="G13" s="7"/>
      <c r="H13" s="7" t="str">
        <f t="shared" si="0"/>
        <v>M574 - HindsWeek 1</v>
      </c>
      <c r="I13" s="7" t="str">
        <f t="shared" si="1"/>
        <v>M575 - JohnsonWeek 1</v>
      </c>
      <c r="J13" t="str">
        <f t="shared" si="2"/>
        <v>Field C1</v>
      </c>
      <c r="K13" t="str">
        <f t="shared" si="3"/>
        <v>Va-du-mar McMillan Park / Field C1</v>
      </c>
      <c r="L13" s="7" t="s">
        <v>77</v>
      </c>
      <c r="M13" s="7" t="s">
        <v>78</v>
      </c>
      <c r="N13" s="6">
        <f t="shared" si="4"/>
        <v>0.375</v>
      </c>
    </row>
    <row r="14" spans="1:14">
      <c r="A14" t="s">
        <v>5</v>
      </c>
      <c r="B14" s="5">
        <v>45010</v>
      </c>
      <c r="C14" s="6">
        <v>0.375</v>
      </c>
      <c r="D14" s="7" t="s">
        <v>124</v>
      </c>
      <c r="E14" s="7" t="s">
        <v>81</v>
      </c>
      <c r="F14" s="7" t="s">
        <v>82</v>
      </c>
      <c r="G14" s="7"/>
      <c r="H14" s="7" t="str">
        <f t="shared" si="0"/>
        <v>M578 - Arcila/ArcilaWeek 1</v>
      </c>
      <c r="I14" s="7" t="str">
        <f t="shared" si="1"/>
        <v>M579 - WoodardWeek 1</v>
      </c>
      <c r="J14" t="str">
        <f t="shared" si="2"/>
        <v>Field C2</v>
      </c>
      <c r="K14" t="str">
        <f t="shared" si="3"/>
        <v>Va-du-mar McMillan Park / Field C2</v>
      </c>
      <c r="L14" s="7" t="s">
        <v>81</v>
      </c>
      <c r="M14" s="7" t="s">
        <v>82</v>
      </c>
      <c r="N14" s="6">
        <f t="shared" si="4"/>
        <v>0.375</v>
      </c>
    </row>
    <row r="15" spans="1:14">
      <c r="A15" t="s">
        <v>5</v>
      </c>
      <c r="B15" s="5">
        <v>45010</v>
      </c>
      <c r="C15" s="6">
        <v>0.375</v>
      </c>
      <c r="D15" s="7" t="s">
        <v>125</v>
      </c>
      <c r="E15" s="7" t="s">
        <v>148</v>
      </c>
      <c r="F15" s="7" t="s">
        <v>95</v>
      </c>
      <c r="G15" s="7"/>
      <c r="H15" s="7" t="str">
        <f t="shared" si="0"/>
        <v>C474 - WilliamsWeek 1</v>
      </c>
      <c r="I15" s="7" t="str">
        <f t="shared" si="1"/>
        <v>C475 - GreeneWeek 1</v>
      </c>
      <c r="J15" t="str">
        <f t="shared" si="2"/>
        <v>Field D2</v>
      </c>
      <c r="K15" t="str">
        <f t="shared" si="3"/>
        <v>Va-du-mar McMillan Park / Field D2</v>
      </c>
      <c r="L15" s="7" t="s">
        <v>148</v>
      </c>
      <c r="M15" s="7" t="s">
        <v>95</v>
      </c>
      <c r="N15" s="6">
        <f t="shared" si="4"/>
        <v>0.375</v>
      </c>
    </row>
    <row r="16" spans="1:14">
      <c r="A16" t="s">
        <v>5</v>
      </c>
      <c r="B16" s="5">
        <v>45010</v>
      </c>
      <c r="C16" s="6">
        <v>0.4375</v>
      </c>
      <c r="D16" s="7" t="s">
        <v>112</v>
      </c>
      <c r="E16" s="7" t="s">
        <v>29</v>
      </c>
      <c r="F16" s="7" t="s">
        <v>30</v>
      </c>
      <c r="G16" s="7"/>
      <c r="H16" s="7" t="str">
        <f t="shared" si="0"/>
        <v>F711 - StetarWeek 1</v>
      </c>
      <c r="I16" s="7" t="str">
        <f t="shared" si="1"/>
        <v>F712 - ElmoreWeek 1</v>
      </c>
      <c r="J16" t="str">
        <f t="shared" si="2"/>
        <v>Field B1</v>
      </c>
      <c r="K16" t="str">
        <f t="shared" si="3"/>
        <v>Va-du-mar McMillan Park / Field B1</v>
      </c>
      <c r="L16" s="7" t="s">
        <v>29</v>
      </c>
      <c r="M16" s="7" t="s">
        <v>30</v>
      </c>
      <c r="N16" s="6">
        <f t="shared" si="4"/>
        <v>0.4375</v>
      </c>
    </row>
    <row r="17" spans="1:14">
      <c r="A17" t="s">
        <v>5</v>
      </c>
      <c r="B17" s="5">
        <v>45010</v>
      </c>
      <c r="C17" s="6">
        <v>0.4375</v>
      </c>
      <c r="D17" s="7" t="s">
        <v>113</v>
      </c>
      <c r="E17" s="7" t="s">
        <v>31</v>
      </c>
      <c r="F17" s="7" t="s">
        <v>32</v>
      </c>
      <c r="G17" s="7"/>
      <c r="H17" s="7" t="str">
        <f t="shared" si="0"/>
        <v>F713 - BrunkenWeek 1</v>
      </c>
      <c r="I17" s="7" t="str">
        <f t="shared" si="1"/>
        <v>F714 - MorganWeek 1</v>
      </c>
      <c r="J17" t="str">
        <f t="shared" si="2"/>
        <v>Field B2</v>
      </c>
      <c r="K17" t="str">
        <f t="shared" si="3"/>
        <v>Va-du-mar McMillan Park / Field B2</v>
      </c>
      <c r="L17" s="7" t="s">
        <v>31</v>
      </c>
      <c r="M17" s="7" t="s">
        <v>32</v>
      </c>
      <c r="N17" s="6">
        <f t="shared" si="4"/>
        <v>0.4375</v>
      </c>
    </row>
    <row r="18" spans="1:14">
      <c r="A18" t="s">
        <v>5</v>
      </c>
      <c r="B18" s="5">
        <v>45010</v>
      </c>
      <c r="C18" s="6">
        <v>0.4375</v>
      </c>
      <c r="D18" s="7" t="s">
        <v>114</v>
      </c>
      <c r="E18" s="7" t="s">
        <v>33</v>
      </c>
      <c r="F18" s="7" t="s">
        <v>34</v>
      </c>
      <c r="H18" s="7" t="str">
        <f t="shared" si="0"/>
        <v>F715 - Rogers/RogersWeek 1</v>
      </c>
      <c r="I18" s="7" t="str">
        <f t="shared" si="1"/>
        <v>F716 - SparksWeek 1</v>
      </c>
      <c r="J18" t="str">
        <f t="shared" si="2"/>
        <v>Field B3</v>
      </c>
      <c r="K18" t="str">
        <f t="shared" si="3"/>
        <v>Va-du-mar McMillan Park / Field B3</v>
      </c>
      <c r="L18" s="7" t="s">
        <v>33</v>
      </c>
      <c r="M18" s="7" t="s">
        <v>34</v>
      </c>
      <c r="N18" s="6">
        <f t="shared" si="4"/>
        <v>0.4375</v>
      </c>
    </row>
    <row r="19" spans="1:14">
      <c r="A19" t="s">
        <v>5</v>
      </c>
      <c r="B19" s="5">
        <v>45010</v>
      </c>
      <c r="C19" s="6">
        <v>0.4375</v>
      </c>
      <c r="D19" s="7" t="s">
        <v>115</v>
      </c>
      <c r="E19" s="7" t="s">
        <v>35</v>
      </c>
      <c r="F19" s="7" t="s">
        <v>36</v>
      </c>
      <c r="H19" s="7" t="str">
        <f t="shared" si="0"/>
        <v>F717 - BurkoWeek 1</v>
      </c>
      <c r="I19" s="7" t="str">
        <f t="shared" si="1"/>
        <v>F719 - Taylor/TaylorWeek 1</v>
      </c>
      <c r="J19" t="str">
        <f t="shared" si="2"/>
        <v>Field B4</v>
      </c>
      <c r="K19" t="str">
        <f t="shared" si="3"/>
        <v>Va-du-mar McMillan Park / Field B4</v>
      </c>
      <c r="L19" s="7" t="s">
        <v>35</v>
      </c>
      <c r="M19" s="7" t="s">
        <v>36</v>
      </c>
      <c r="N19" s="6">
        <f t="shared" si="4"/>
        <v>0.4375</v>
      </c>
    </row>
    <row r="20" spans="1:14">
      <c r="A20" t="s">
        <v>5</v>
      </c>
      <c r="B20" s="5">
        <v>45010</v>
      </c>
      <c r="C20" s="6">
        <v>0.4375</v>
      </c>
      <c r="D20" s="7" t="s">
        <v>116</v>
      </c>
      <c r="E20" s="7" t="s">
        <v>37</v>
      </c>
      <c r="F20" s="7" t="s">
        <v>38</v>
      </c>
      <c r="H20" s="7" t="str">
        <f t="shared" si="0"/>
        <v>F771 - Dunn/DunnWeek 1</v>
      </c>
      <c r="I20" s="7" t="str">
        <f t="shared" si="1"/>
        <v>F772 - PearsonWeek 1</v>
      </c>
      <c r="J20" t="str">
        <f t="shared" si="2"/>
        <v>Field B5</v>
      </c>
      <c r="K20" t="str">
        <f t="shared" si="3"/>
        <v>Va-du-mar McMillan Park / Field B5</v>
      </c>
      <c r="L20" s="7" t="s">
        <v>37</v>
      </c>
      <c r="M20" s="7" t="s">
        <v>38</v>
      </c>
      <c r="N20" s="6">
        <f t="shared" si="4"/>
        <v>0.4375</v>
      </c>
    </row>
    <row r="21" spans="1:14">
      <c r="A21" t="s">
        <v>5</v>
      </c>
      <c r="B21" s="5">
        <v>45010</v>
      </c>
      <c r="C21" s="6">
        <v>0.4375</v>
      </c>
      <c r="D21" s="7" t="s">
        <v>117</v>
      </c>
      <c r="E21" s="7" t="s">
        <v>39</v>
      </c>
      <c r="F21" s="7" t="s">
        <v>40</v>
      </c>
      <c r="H21" s="7" t="str">
        <f t="shared" si="0"/>
        <v>F773 - EvansWeek 1</v>
      </c>
      <c r="I21" s="7" t="str">
        <f t="shared" si="1"/>
        <v>F774 - NicholsWeek 1</v>
      </c>
      <c r="J21" t="str">
        <f t="shared" si="2"/>
        <v>Field B6</v>
      </c>
      <c r="K21" t="str">
        <f t="shared" si="3"/>
        <v>Va-du-mar McMillan Park / Field B6</v>
      </c>
      <c r="L21" s="7" t="s">
        <v>39</v>
      </c>
      <c r="M21" s="7" t="s">
        <v>40</v>
      </c>
      <c r="N21" s="6">
        <f t="shared" si="4"/>
        <v>0.4375</v>
      </c>
    </row>
    <row r="22" spans="1:14">
      <c r="A22" t="s">
        <v>5</v>
      </c>
      <c r="B22" s="5">
        <v>45010</v>
      </c>
      <c r="C22" s="6">
        <v>0.4375</v>
      </c>
      <c r="D22" s="7" t="s">
        <v>118</v>
      </c>
      <c r="E22" s="7" t="s">
        <v>41</v>
      </c>
      <c r="F22" s="7" t="s">
        <v>42</v>
      </c>
      <c r="H22" s="7" t="str">
        <f t="shared" si="0"/>
        <v>F776 - SwaneyWeek 1</v>
      </c>
      <c r="I22" s="7" t="str">
        <f t="shared" si="1"/>
        <v>F777 - TaylorWeek 1</v>
      </c>
      <c r="J22" t="str">
        <f t="shared" si="2"/>
        <v>Field B7</v>
      </c>
      <c r="K22" t="str">
        <f t="shared" si="3"/>
        <v>Va-du-mar McMillan Park / Field B7</v>
      </c>
      <c r="L22" s="7" t="s">
        <v>41</v>
      </c>
      <c r="M22" s="7" t="s">
        <v>42</v>
      </c>
      <c r="N22" s="6">
        <f t="shared" si="4"/>
        <v>0.4375</v>
      </c>
    </row>
    <row r="23" spans="1:14">
      <c r="A23" t="s">
        <v>5</v>
      </c>
      <c r="B23" s="5">
        <v>45010</v>
      </c>
      <c r="C23" s="6">
        <v>0.4375</v>
      </c>
      <c r="D23" s="7" t="s">
        <v>126</v>
      </c>
      <c r="E23" s="7" t="s">
        <v>65</v>
      </c>
      <c r="F23" s="7" t="s">
        <v>66</v>
      </c>
      <c r="H23" s="7" t="str">
        <f t="shared" si="0"/>
        <v>F672 - CuevasWeek 1</v>
      </c>
      <c r="I23" s="7" t="str">
        <f t="shared" si="1"/>
        <v>F673 - DavisWeek 1</v>
      </c>
      <c r="J23" t="str">
        <f t="shared" si="2"/>
        <v>Field A1</v>
      </c>
      <c r="K23" t="str">
        <f t="shared" si="3"/>
        <v>Va-du-mar McMillan Park / Field A1</v>
      </c>
      <c r="L23" s="7" t="s">
        <v>65</v>
      </c>
      <c r="M23" s="7" t="s">
        <v>66</v>
      </c>
      <c r="N23" s="6">
        <f t="shared" si="4"/>
        <v>0.4375</v>
      </c>
    </row>
    <row r="24" spans="1:14">
      <c r="A24" t="s">
        <v>5</v>
      </c>
      <c r="B24" s="5">
        <v>45010</v>
      </c>
      <c r="C24" s="6">
        <v>0.4375</v>
      </c>
      <c r="D24" s="7" t="s">
        <v>121</v>
      </c>
      <c r="E24" s="7" t="s">
        <v>44</v>
      </c>
      <c r="F24" s="7" t="s">
        <v>51</v>
      </c>
      <c r="H24" s="7" t="str">
        <f t="shared" si="0"/>
        <v>M612 - Braswell/Martin/GardnerWeek 1</v>
      </c>
      <c r="I24" s="7" t="str">
        <f t="shared" si="1"/>
        <v>M679 - AlvaradoWeek 1</v>
      </c>
      <c r="J24" t="str">
        <f t="shared" si="2"/>
        <v>Field A3</v>
      </c>
      <c r="K24" t="str">
        <f t="shared" si="3"/>
        <v>Va-du-mar McMillan Park / Field A3</v>
      </c>
      <c r="L24" s="7" t="s">
        <v>44</v>
      </c>
      <c r="M24" s="7" t="s">
        <v>51</v>
      </c>
      <c r="N24" s="6">
        <f t="shared" si="4"/>
        <v>0.4375</v>
      </c>
    </row>
    <row r="25" spans="1:14">
      <c r="A25" t="s">
        <v>5</v>
      </c>
      <c r="B25" s="5">
        <v>45010</v>
      </c>
      <c r="C25" s="6">
        <v>0.4375</v>
      </c>
      <c r="D25" s="7" t="s">
        <v>122</v>
      </c>
      <c r="E25" s="7" t="s">
        <v>45</v>
      </c>
      <c r="F25" s="7" t="s">
        <v>46</v>
      </c>
      <c r="H25" s="7" t="str">
        <f t="shared" si="0"/>
        <v>M613 - Ledford/MesselWeek 1</v>
      </c>
      <c r="I25" s="7" t="str">
        <f t="shared" si="1"/>
        <v>M671 - LeducWeek 1</v>
      </c>
      <c r="J25" t="str">
        <f t="shared" si="2"/>
        <v>Field A4</v>
      </c>
      <c r="K25" t="str">
        <f t="shared" si="3"/>
        <v>Va-du-mar McMillan Park / Field A4</v>
      </c>
      <c r="L25" s="7" t="s">
        <v>45</v>
      </c>
      <c r="M25" s="7" t="s">
        <v>46</v>
      </c>
      <c r="N25" s="6">
        <f t="shared" si="4"/>
        <v>0.4375</v>
      </c>
    </row>
    <row r="26" spans="1:14">
      <c r="A26" t="s">
        <v>5</v>
      </c>
      <c r="B26" s="5">
        <v>45010</v>
      </c>
      <c r="C26" s="6">
        <v>0.4375</v>
      </c>
      <c r="D26" s="7" t="s">
        <v>123</v>
      </c>
      <c r="E26" s="7" t="s">
        <v>75</v>
      </c>
      <c r="F26" s="7" t="s">
        <v>76</v>
      </c>
      <c r="H26" s="7" t="str">
        <f t="shared" si="0"/>
        <v>M576 - GrubaughWeek 1</v>
      </c>
      <c r="I26" s="7" t="str">
        <f t="shared" si="1"/>
        <v>M573 - Armstrong/RodriguezWeek 1</v>
      </c>
      <c r="J26" t="str">
        <f t="shared" si="2"/>
        <v>Field C1</v>
      </c>
      <c r="K26" t="str">
        <f t="shared" si="3"/>
        <v>Va-du-mar McMillan Park / Field C1</v>
      </c>
      <c r="L26" s="7" t="s">
        <v>75</v>
      </c>
      <c r="M26" s="7" t="s">
        <v>76</v>
      </c>
      <c r="N26" s="6">
        <f t="shared" si="4"/>
        <v>0.4375</v>
      </c>
    </row>
    <row r="27" spans="1:14">
      <c r="A27" t="s">
        <v>5</v>
      </c>
      <c r="B27" s="5">
        <v>45010</v>
      </c>
      <c r="C27" s="6">
        <v>0.4375</v>
      </c>
      <c r="D27" s="7" t="s">
        <v>124</v>
      </c>
      <c r="E27" s="7" t="s">
        <v>79</v>
      </c>
      <c r="F27" s="7" t="s">
        <v>80</v>
      </c>
      <c r="H27" s="7" t="str">
        <f t="shared" si="0"/>
        <v>M572 - Greene/LeeWeek 1</v>
      </c>
      <c r="I27" s="7" t="str">
        <f t="shared" si="1"/>
        <v>M577 - Arteaga-HernandezWeek 1</v>
      </c>
      <c r="J27" t="str">
        <f t="shared" si="2"/>
        <v>Field C2</v>
      </c>
      <c r="K27" t="str">
        <f t="shared" si="3"/>
        <v>Va-du-mar McMillan Park / Field C2</v>
      </c>
      <c r="L27" s="7" t="s">
        <v>79</v>
      </c>
      <c r="M27" s="7" t="s">
        <v>80</v>
      </c>
      <c r="N27" s="6">
        <f t="shared" si="4"/>
        <v>0.4375</v>
      </c>
    </row>
    <row r="28" spans="1:14">
      <c r="A28" t="s">
        <v>5</v>
      </c>
      <c r="B28" s="5">
        <v>45010</v>
      </c>
      <c r="C28" s="6">
        <v>0.4375</v>
      </c>
      <c r="D28" s="7" t="s">
        <v>127</v>
      </c>
      <c r="E28" s="7" t="s">
        <v>93</v>
      </c>
      <c r="F28" s="7" t="s">
        <v>94</v>
      </c>
      <c r="H28" s="7" t="str">
        <f t="shared" si="0"/>
        <v>C472 - ZelesnikWeek 1</v>
      </c>
      <c r="I28" s="7" t="str">
        <f t="shared" si="1"/>
        <v>C473 - Rogers/TilleyWeek 1</v>
      </c>
      <c r="J28" t="str">
        <f t="shared" si="2"/>
        <v>Field D1</v>
      </c>
      <c r="K28" t="str">
        <f t="shared" si="3"/>
        <v>Va-du-mar McMillan Park / Field D1</v>
      </c>
      <c r="L28" s="7" t="s">
        <v>93</v>
      </c>
      <c r="M28" s="7" t="s">
        <v>94</v>
      </c>
      <c r="N28" s="6">
        <f t="shared" si="4"/>
        <v>0.4375</v>
      </c>
    </row>
    <row r="29" spans="1:14">
      <c r="A29" t="s">
        <v>5</v>
      </c>
      <c r="B29" s="5">
        <v>45010</v>
      </c>
      <c r="C29" s="6">
        <v>0.5</v>
      </c>
      <c r="D29" s="7" t="s">
        <v>126</v>
      </c>
      <c r="E29" s="7" t="s">
        <v>48</v>
      </c>
      <c r="F29" s="7" t="s">
        <v>52</v>
      </c>
      <c r="H29" s="7" t="str">
        <f t="shared" si="0"/>
        <v>M676 - Stetar/BrunkenWeek 1</v>
      </c>
      <c r="I29" s="7" t="str">
        <f t="shared" si="1"/>
        <v>M685 - Soden/SeayWeek 1</v>
      </c>
      <c r="J29" t="str">
        <f t="shared" si="2"/>
        <v>Field A1</v>
      </c>
      <c r="K29" t="str">
        <f t="shared" si="3"/>
        <v>Va-du-mar McMillan Park / Field A1</v>
      </c>
      <c r="L29" s="7" t="s">
        <v>48</v>
      </c>
      <c r="M29" s="7" t="s">
        <v>52</v>
      </c>
      <c r="N29" s="6">
        <f t="shared" si="4"/>
        <v>0.5</v>
      </c>
    </row>
    <row r="30" spans="1:14">
      <c r="A30" t="s">
        <v>5</v>
      </c>
      <c r="B30" s="5">
        <v>45010</v>
      </c>
      <c r="C30" s="6">
        <v>0.5</v>
      </c>
      <c r="D30" s="7" t="s">
        <v>120</v>
      </c>
      <c r="E30" s="7" t="s">
        <v>43</v>
      </c>
      <c r="F30" s="7" t="s">
        <v>55</v>
      </c>
      <c r="H30" s="7" t="str">
        <f t="shared" si="0"/>
        <v>M611 - Morgan/ScottWeek 1</v>
      </c>
      <c r="I30" s="7" t="str">
        <f t="shared" si="1"/>
        <v>M675 - DavisWeek 1</v>
      </c>
      <c r="J30" t="str">
        <f t="shared" si="2"/>
        <v>Field A2</v>
      </c>
      <c r="K30" t="str">
        <f t="shared" si="3"/>
        <v>Va-du-mar McMillan Park / Field A2</v>
      </c>
      <c r="L30" s="7" t="s">
        <v>43</v>
      </c>
      <c r="M30" s="7" t="s">
        <v>55</v>
      </c>
      <c r="N30" s="6">
        <f t="shared" si="4"/>
        <v>0.5</v>
      </c>
    </row>
    <row r="31" spans="1:14">
      <c r="A31" t="s">
        <v>5</v>
      </c>
      <c r="B31" s="5">
        <v>45010</v>
      </c>
      <c r="C31" s="6">
        <v>0.5</v>
      </c>
      <c r="D31" s="7" t="s">
        <v>123</v>
      </c>
      <c r="E31" s="7" t="s">
        <v>71</v>
      </c>
      <c r="F31" s="7" t="s">
        <v>72</v>
      </c>
      <c r="H31" s="7" t="str">
        <f t="shared" si="0"/>
        <v>M511 - GosnellWeek 1</v>
      </c>
      <c r="I31" s="7" t="str">
        <f t="shared" si="1"/>
        <v>M512 - BullockWeek 1</v>
      </c>
      <c r="J31" t="str">
        <f t="shared" si="2"/>
        <v>Field C1</v>
      </c>
      <c r="K31" t="str">
        <f t="shared" si="3"/>
        <v>Va-du-mar McMillan Park / Field C1</v>
      </c>
      <c r="L31" s="7" t="s">
        <v>71</v>
      </c>
      <c r="M31" s="7" t="s">
        <v>72</v>
      </c>
      <c r="N31" s="6">
        <f t="shared" si="4"/>
        <v>0.5</v>
      </c>
    </row>
    <row r="32" spans="1:14">
      <c r="A32" t="s">
        <v>5</v>
      </c>
      <c r="B32" s="5">
        <v>45010</v>
      </c>
      <c r="C32" s="6">
        <v>0.5</v>
      </c>
      <c r="D32" s="7" t="s">
        <v>124</v>
      </c>
      <c r="E32" s="7" t="s">
        <v>73</v>
      </c>
      <c r="F32" s="7" t="s">
        <v>74</v>
      </c>
      <c r="H32" s="7" t="str">
        <f t="shared" si="0"/>
        <v>M570 - MooreWeek 1</v>
      </c>
      <c r="I32" s="7" t="str">
        <f t="shared" si="1"/>
        <v>M571 - Bishop/MullenaxWeek 1</v>
      </c>
      <c r="J32" t="str">
        <f t="shared" si="2"/>
        <v>Field C2</v>
      </c>
      <c r="K32" t="str">
        <f t="shared" si="3"/>
        <v>Va-du-mar McMillan Park / Field C2</v>
      </c>
      <c r="L32" s="7" t="s">
        <v>73</v>
      </c>
      <c r="M32" s="7" t="s">
        <v>74</v>
      </c>
      <c r="N32" s="6">
        <f t="shared" si="4"/>
        <v>0.5</v>
      </c>
    </row>
    <row r="33" spans="1:14">
      <c r="A33" t="s">
        <v>5</v>
      </c>
      <c r="B33" s="5">
        <v>45010</v>
      </c>
      <c r="C33" s="6">
        <v>0.5</v>
      </c>
      <c r="D33" s="7" t="s">
        <v>128</v>
      </c>
      <c r="E33" s="7" t="s">
        <v>83</v>
      </c>
      <c r="F33" s="7" t="s">
        <v>84</v>
      </c>
      <c r="H33" s="7" t="str">
        <f t="shared" si="0"/>
        <v>F511 - Tirado/GrayWeek 1</v>
      </c>
      <c r="I33" s="7" t="str">
        <f t="shared" si="1"/>
        <v>F512 - Champion/ReichWeek 1</v>
      </c>
      <c r="J33" t="str">
        <f t="shared" si="2"/>
        <v>Field F2</v>
      </c>
      <c r="K33" t="str">
        <f t="shared" si="3"/>
        <v>Va-du-mar McMillan Park / Field F2</v>
      </c>
      <c r="L33" s="7" t="s">
        <v>83</v>
      </c>
      <c r="M33" s="7" t="s">
        <v>84</v>
      </c>
      <c r="N33" s="6">
        <f t="shared" si="4"/>
        <v>0.5</v>
      </c>
    </row>
    <row r="34" spans="1:14">
      <c r="A34" t="s">
        <v>5</v>
      </c>
      <c r="B34" s="5">
        <v>45010</v>
      </c>
      <c r="C34" s="6">
        <v>0.5</v>
      </c>
      <c r="D34" s="7" t="s">
        <v>127</v>
      </c>
      <c r="E34" s="7" t="s">
        <v>96</v>
      </c>
      <c r="F34" s="7" t="s">
        <v>97</v>
      </c>
      <c r="H34" s="7" t="str">
        <f t="shared" si="0"/>
        <v>C476 - Maldonado/TrejoWeek 1</v>
      </c>
      <c r="I34" s="7" t="str">
        <f t="shared" si="1"/>
        <v>C477 - ReyesWeek 1</v>
      </c>
      <c r="J34" t="str">
        <f t="shared" si="2"/>
        <v>Field D1</v>
      </c>
      <c r="K34" t="str">
        <f t="shared" si="3"/>
        <v>Va-du-mar McMillan Park / Field D1</v>
      </c>
      <c r="L34" s="7" t="s">
        <v>96</v>
      </c>
      <c r="M34" s="7" t="s">
        <v>97</v>
      </c>
      <c r="N34" s="6">
        <f t="shared" si="4"/>
        <v>0.5</v>
      </c>
    </row>
    <row r="35" spans="1:14">
      <c r="A35" t="s">
        <v>5</v>
      </c>
      <c r="B35" s="5">
        <v>45010</v>
      </c>
      <c r="C35" s="6">
        <v>0.5625</v>
      </c>
      <c r="D35" s="7" t="s">
        <v>126</v>
      </c>
      <c r="E35" s="7" t="s">
        <v>57</v>
      </c>
      <c r="F35" s="7" t="s">
        <v>60</v>
      </c>
      <c r="H35" s="7" t="str">
        <f t="shared" si="0"/>
        <v>M681 - SpradlinWeek 1</v>
      </c>
      <c r="I35" s="7" t="str">
        <f t="shared" si="1"/>
        <v>M684 - Bridges/MorganWeek 1</v>
      </c>
      <c r="J35" t="str">
        <f t="shared" si="2"/>
        <v>Field A1</v>
      </c>
      <c r="K35" t="str">
        <f t="shared" si="3"/>
        <v>Va-du-mar McMillan Park / Field A1</v>
      </c>
      <c r="L35" s="7" t="s">
        <v>57</v>
      </c>
      <c r="M35" s="7" t="s">
        <v>60</v>
      </c>
      <c r="N35" s="6">
        <f t="shared" si="4"/>
        <v>0.5625</v>
      </c>
    </row>
    <row r="36" spans="1:14">
      <c r="A36" t="s">
        <v>5</v>
      </c>
      <c r="B36" s="5">
        <v>45010</v>
      </c>
      <c r="C36" s="6">
        <v>0.5625</v>
      </c>
      <c r="D36" s="7" t="s">
        <v>120</v>
      </c>
      <c r="E36" s="7" t="s">
        <v>58</v>
      </c>
      <c r="F36" s="7" t="s">
        <v>49</v>
      </c>
      <c r="H36" s="7" t="str">
        <f t="shared" si="0"/>
        <v>M682 - LanghamWeek 1</v>
      </c>
      <c r="I36" s="7" t="str">
        <f t="shared" si="1"/>
        <v>M677 - Reyes/WrightWeek 1</v>
      </c>
      <c r="J36" t="str">
        <f t="shared" si="2"/>
        <v>Field A2</v>
      </c>
      <c r="K36" t="str">
        <f t="shared" si="3"/>
        <v>Va-du-mar McMillan Park / Field A2</v>
      </c>
      <c r="L36" s="7" t="s">
        <v>58</v>
      </c>
      <c r="M36" s="7" t="s">
        <v>49</v>
      </c>
      <c r="N36" s="6">
        <f t="shared" si="4"/>
        <v>0.5625</v>
      </c>
    </row>
    <row r="37" spans="1:14">
      <c r="A37" t="s">
        <v>5</v>
      </c>
      <c r="B37" s="5">
        <v>45010</v>
      </c>
      <c r="C37" s="6">
        <v>0.5625</v>
      </c>
      <c r="D37" s="7" t="s">
        <v>122</v>
      </c>
      <c r="E37" s="7" t="s">
        <v>67</v>
      </c>
      <c r="F37" s="7" t="s">
        <v>68</v>
      </c>
      <c r="H37" s="7" t="str">
        <f t="shared" si="0"/>
        <v>F674 - SlemendaWeek 1</v>
      </c>
      <c r="I37" s="7" t="str">
        <f t="shared" si="1"/>
        <v>F675 - W. Smith/D'AuroraWeek 1</v>
      </c>
      <c r="J37" t="str">
        <f t="shared" si="2"/>
        <v>Field A4</v>
      </c>
      <c r="K37" t="str">
        <f t="shared" si="3"/>
        <v>Va-du-mar McMillan Park / Field A4</v>
      </c>
      <c r="L37" s="7" t="s">
        <v>67</v>
      </c>
      <c r="M37" s="7" t="s">
        <v>68</v>
      </c>
      <c r="N37" s="6">
        <f t="shared" si="4"/>
        <v>0.5625</v>
      </c>
    </row>
    <row r="38" spans="1:14">
      <c r="A38" t="s">
        <v>5</v>
      </c>
      <c r="B38" s="5">
        <v>45010</v>
      </c>
      <c r="C38" s="6">
        <v>0.5625</v>
      </c>
      <c r="D38" s="7" t="s">
        <v>128</v>
      </c>
      <c r="E38" s="7" t="s">
        <v>87</v>
      </c>
      <c r="F38" s="7" t="s">
        <v>88</v>
      </c>
      <c r="H38" s="7" t="str">
        <f t="shared" si="0"/>
        <v>F573 - TrejoWeek 1</v>
      </c>
      <c r="I38" s="7" t="str">
        <f t="shared" si="1"/>
        <v>F574 - Stanislavov/KiehlWeek 1</v>
      </c>
      <c r="J38" t="str">
        <f t="shared" si="2"/>
        <v>Field F2</v>
      </c>
      <c r="K38" t="str">
        <f t="shared" si="3"/>
        <v>Va-du-mar McMillan Park / Field F2</v>
      </c>
      <c r="L38" s="7" t="s">
        <v>87</v>
      </c>
      <c r="M38" s="7" t="s">
        <v>88</v>
      </c>
      <c r="N38" s="6">
        <f t="shared" si="4"/>
        <v>0.5625</v>
      </c>
    </row>
    <row r="39" spans="1:14">
      <c r="A39" t="s">
        <v>5</v>
      </c>
      <c r="B39" s="5">
        <v>45010</v>
      </c>
      <c r="C39" s="6">
        <v>0.5625</v>
      </c>
      <c r="D39" s="7" t="s">
        <v>127</v>
      </c>
      <c r="E39" s="7" t="s">
        <v>89</v>
      </c>
      <c r="F39" s="7" t="s">
        <v>90</v>
      </c>
      <c r="H39" s="7" t="str">
        <f t="shared" si="0"/>
        <v>C411 - Champion/OverstreetWeek 1</v>
      </c>
      <c r="I39" s="7" t="str">
        <f t="shared" si="1"/>
        <v>C412 - RogersWeek 1</v>
      </c>
      <c r="J39" t="str">
        <f t="shared" si="2"/>
        <v>Field D1</v>
      </c>
      <c r="K39" t="str">
        <f t="shared" si="3"/>
        <v>Va-du-mar McMillan Park / Field D1</v>
      </c>
      <c r="L39" s="7" t="s">
        <v>89</v>
      </c>
      <c r="M39" s="7" t="s">
        <v>90</v>
      </c>
      <c r="N39" s="6">
        <f t="shared" si="4"/>
        <v>0.5625</v>
      </c>
    </row>
    <row r="40" spans="1:14">
      <c r="A40" t="s">
        <v>5</v>
      </c>
      <c r="B40" s="5">
        <v>45010</v>
      </c>
      <c r="C40" s="6">
        <v>0.5625</v>
      </c>
      <c r="D40" s="7" t="s">
        <v>125</v>
      </c>
      <c r="E40" s="7" t="s">
        <v>91</v>
      </c>
      <c r="F40" s="7" t="s">
        <v>92</v>
      </c>
      <c r="H40" s="7" t="str">
        <f t="shared" si="0"/>
        <v>C413 - TiradoWeek 1</v>
      </c>
      <c r="I40" s="7" t="str">
        <f t="shared" si="1"/>
        <v>C471 - Gobillot/GobillotWeek 1</v>
      </c>
      <c r="J40" t="str">
        <f t="shared" si="2"/>
        <v>Field D2</v>
      </c>
      <c r="K40" t="str">
        <f t="shared" si="3"/>
        <v>Va-du-mar McMillan Park / Field D2</v>
      </c>
      <c r="L40" s="7" t="s">
        <v>91</v>
      </c>
      <c r="M40" s="7" t="s">
        <v>92</v>
      </c>
      <c r="N40" s="6">
        <f t="shared" si="4"/>
        <v>0.5625</v>
      </c>
    </row>
    <row r="41" spans="1:14">
      <c r="A41" t="s">
        <v>5</v>
      </c>
      <c r="B41" s="5">
        <v>45010</v>
      </c>
      <c r="C41" s="6">
        <v>0.625</v>
      </c>
      <c r="D41" s="7" t="s">
        <v>126</v>
      </c>
      <c r="E41" s="7" t="s">
        <v>61</v>
      </c>
      <c r="F41" s="7" t="s">
        <v>62</v>
      </c>
      <c r="H41" s="7" t="str">
        <f t="shared" si="0"/>
        <v>F611 - VanceWeek 1</v>
      </c>
      <c r="I41" s="7" t="str">
        <f t="shared" si="1"/>
        <v>F612 - Quillen/BarrettWeek 1</v>
      </c>
      <c r="J41" t="str">
        <f t="shared" si="2"/>
        <v>Field A1</v>
      </c>
      <c r="K41" t="str">
        <f t="shared" si="3"/>
        <v>Va-du-mar McMillan Park / Field A1</v>
      </c>
      <c r="L41" s="7" t="s">
        <v>61</v>
      </c>
      <c r="M41" s="7" t="s">
        <v>62</v>
      </c>
      <c r="N41" s="6">
        <f t="shared" si="4"/>
        <v>0.625</v>
      </c>
    </row>
    <row r="42" spans="1:14">
      <c r="A42" t="s">
        <v>5</v>
      </c>
      <c r="B42" s="5">
        <v>45010</v>
      </c>
      <c r="C42" s="6">
        <v>0.625</v>
      </c>
      <c r="D42" s="7" t="s">
        <v>121</v>
      </c>
      <c r="E42" s="7" t="s">
        <v>50</v>
      </c>
      <c r="F42" s="7" t="s">
        <v>53</v>
      </c>
      <c r="H42" s="7" t="str">
        <f t="shared" si="0"/>
        <v>M683 - StanislavovWeek 1</v>
      </c>
      <c r="I42" s="7" t="str">
        <f t="shared" si="1"/>
        <v>M673 - RiceWeek 1</v>
      </c>
      <c r="J42" t="str">
        <f t="shared" si="2"/>
        <v>Field A3</v>
      </c>
      <c r="K42" t="str">
        <f t="shared" si="3"/>
        <v>Va-du-mar McMillan Park / Field A3</v>
      </c>
      <c r="L42" s="7" t="s">
        <v>50</v>
      </c>
      <c r="M42" s="7" t="s">
        <v>53</v>
      </c>
      <c r="N42" s="6">
        <f t="shared" si="4"/>
        <v>0.625</v>
      </c>
    </row>
    <row r="43" spans="1:14">
      <c r="A43" t="s">
        <v>5</v>
      </c>
      <c r="B43" s="5">
        <v>45010</v>
      </c>
      <c r="C43" s="6">
        <v>0.625</v>
      </c>
      <c r="D43" s="7" t="s">
        <v>122</v>
      </c>
      <c r="E43" s="7" t="s">
        <v>59</v>
      </c>
      <c r="F43" s="7" t="s">
        <v>56</v>
      </c>
      <c r="H43" s="7" t="str">
        <f t="shared" si="0"/>
        <v>M678 - LadetWeek 1</v>
      </c>
      <c r="I43" s="7" t="str">
        <f t="shared" si="1"/>
        <v>M680 - Johnson/ShawWeek 1</v>
      </c>
      <c r="J43" t="str">
        <f t="shared" si="2"/>
        <v>Field A4</v>
      </c>
      <c r="K43" t="str">
        <f t="shared" si="3"/>
        <v>Va-du-mar McMillan Park / Field A4</v>
      </c>
      <c r="L43" s="7" t="s">
        <v>59</v>
      </c>
      <c r="M43" s="7" t="s">
        <v>56</v>
      </c>
      <c r="N43" s="6">
        <f t="shared" si="4"/>
        <v>0.625</v>
      </c>
    </row>
    <row r="44" spans="1:14">
      <c r="A44" t="s">
        <v>5</v>
      </c>
      <c r="B44" s="5">
        <v>45010</v>
      </c>
      <c r="C44" s="6">
        <v>0.625</v>
      </c>
      <c r="D44" s="7" t="s">
        <v>128</v>
      </c>
      <c r="E44" s="7" t="s">
        <v>85</v>
      </c>
      <c r="F44" s="7" t="s">
        <v>86</v>
      </c>
      <c r="H44" s="7" t="str">
        <f t="shared" si="0"/>
        <v>F571 - Rubalcava/RubalcavaWeek 1</v>
      </c>
      <c r="I44" s="7" t="str">
        <f t="shared" si="1"/>
        <v>F572 - Valdez/ReynoldsWeek 1</v>
      </c>
      <c r="J44" t="str">
        <f t="shared" si="2"/>
        <v>Field F2</v>
      </c>
      <c r="K44" t="str">
        <f t="shared" si="3"/>
        <v>Va-du-mar McMillan Park / Field F2</v>
      </c>
      <c r="L44" s="7" t="s">
        <v>85</v>
      </c>
      <c r="M44" s="7" t="s">
        <v>86</v>
      </c>
      <c r="N44" s="6">
        <f t="shared" si="4"/>
        <v>0.625</v>
      </c>
    </row>
    <row r="45" spans="1:14">
      <c r="A45" t="s">
        <v>5</v>
      </c>
      <c r="B45" s="5">
        <v>45010</v>
      </c>
      <c r="C45" s="6">
        <v>0.75</v>
      </c>
      <c r="D45" s="7" t="s">
        <v>127</v>
      </c>
      <c r="E45" s="7" t="s">
        <v>100</v>
      </c>
      <c r="F45" s="7" t="s">
        <v>99</v>
      </c>
      <c r="H45" s="7" t="str">
        <f t="shared" si="0"/>
        <v>C371 - LordWeek 1</v>
      </c>
      <c r="I45" s="7" t="str">
        <f t="shared" si="1"/>
        <v>C312 - GalanWeek 1</v>
      </c>
      <c r="J45" t="str">
        <f t="shared" si="2"/>
        <v>Field D1</v>
      </c>
      <c r="K45" t="str">
        <f t="shared" si="3"/>
        <v>Va-du-mar McMillan Park / Field D1</v>
      </c>
      <c r="L45" s="7" t="s">
        <v>100</v>
      </c>
      <c r="M45" s="7" t="s">
        <v>99</v>
      </c>
      <c r="N45" s="6">
        <f t="shared" si="4"/>
        <v>0.75</v>
      </c>
    </row>
    <row r="46" spans="1:14">
      <c r="A46" t="s">
        <v>5</v>
      </c>
      <c r="B46" s="5">
        <v>45010</v>
      </c>
      <c r="C46" s="6">
        <v>0.75</v>
      </c>
      <c r="D46" s="7" t="s">
        <v>129</v>
      </c>
      <c r="E46" s="7" t="s">
        <v>98</v>
      </c>
      <c r="F46" s="7" t="s">
        <v>101</v>
      </c>
      <c r="H46" s="7" t="str">
        <f t="shared" si="0"/>
        <v>C311 - OverstreetWeek 1</v>
      </c>
      <c r="I46" s="7" t="str">
        <f t="shared" si="1"/>
        <v>C372 - Rubalcava/PackWeek 1</v>
      </c>
      <c r="J46" t="str">
        <f t="shared" si="2"/>
        <v>Field G1</v>
      </c>
      <c r="K46" t="str">
        <f t="shared" si="3"/>
        <v>Va-du-mar McMillan Park / Field G1</v>
      </c>
      <c r="L46" s="7" t="s">
        <v>98</v>
      </c>
      <c r="M46" s="7" t="s">
        <v>101</v>
      </c>
      <c r="N46" s="6">
        <f t="shared" si="4"/>
        <v>0.75</v>
      </c>
    </row>
    <row r="47" spans="1:14">
      <c r="A47" t="s">
        <v>5</v>
      </c>
      <c r="B47" s="5">
        <v>45010</v>
      </c>
      <c r="C47" s="6">
        <v>0.75</v>
      </c>
      <c r="D47" s="7" t="s">
        <v>130</v>
      </c>
      <c r="E47" s="7" t="s">
        <v>102</v>
      </c>
      <c r="F47" s="7" t="s">
        <v>103</v>
      </c>
      <c r="H47" s="7" t="str">
        <f t="shared" si="0"/>
        <v>C373 - SwaneyWeek 1</v>
      </c>
      <c r="I47" s="7" t="str">
        <f t="shared" si="1"/>
        <v>C374 - GallegosWeek 1</v>
      </c>
      <c r="J47" t="str">
        <f t="shared" si="2"/>
        <v>Field G2</v>
      </c>
      <c r="K47" t="str">
        <f t="shared" si="3"/>
        <v>Va-du-mar McMillan Park / Field G2</v>
      </c>
      <c r="L47" s="7" t="s">
        <v>102</v>
      </c>
      <c r="M47" s="7" t="s">
        <v>103</v>
      </c>
      <c r="N47" s="6">
        <f t="shared" si="4"/>
        <v>0.75</v>
      </c>
    </row>
    <row r="48" spans="1:14">
      <c r="A48" t="s">
        <v>5</v>
      </c>
      <c r="B48" s="5">
        <v>45010</v>
      </c>
      <c r="C48" s="6">
        <v>0.8125</v>
      </c>
      <c r="D48" s="7" t="s">
        <v>127</v>
      </c>
      <c r="E48" s="7" t="s">
        <v>105</v>
      </c>
      <c r="F48" s="7" t="s">
        <v>106</v>
      </c>
      <c r="H48" s="7" t="str">
        <f t="shared" si="0"/>
        <v>C171 - GallegosWeek 1</v>
      </c>
      <c r="I48" s="7" t="str">
        <f t="shared" si="1"/>
        <v>C172 - LancasterWeek 1</v>
      </c>
      <c r="J48" t="str">
        <f t="shared" si="2"/>
        <v>Field D1</v>
      </c>
      <c r="K48" t="str">
        <f t="shared" si="3"/>
        <v>Va-du-mar McMillan Park / Field D1</v>
      </c>
      <c r="L48" s="7" t="s">
        <v>105</v>
      </c>
      <c r="M48" s="7" t="s">
        <v>106</v>
      </c>
      <c r="N48" s="6">
        <f t="shared" si="4"/>
        <v>0.8125</v>
      </c>
    </row>
    <row r="49" spans="1:14">
      <c r="A49" t="s">
        <v>5</v>
      </c>
      <c r="B49" s="5">
        <v>45010</v>
      </c>
      <c r="C49" s="6">
        <v>0.8125</v>
      </c>
      <c r="D49" s="7" t="s">
        <v>129</v>
      </c>
      <c r="E49" s="7" t="s">
        <v>107</v>
      </c>
      <c r="F49" s="7" t="s">
        <v>108</v>
      </c>
      <c r="H49" s="7" t="str">
        <f t="shared" si="0"/>
        <v>C173 - McGillWeek 1</v>
      </c>
      <c r="I49" s="7" t="str">
        <f t="shared" si="1"/>
        <v>C174 - PrimWeek 1</v>
      </c>
      <c r="J49" t="str">
        <f t="shared" si="2"/>
        <v>Field G1</v>
      </c>
      <c r="K49" t="str">
        <f t="shared" si="3"/>
        <v>Va-du-mar McMillan Park / Field G1</v>
      </c>
      <c r="L49" s="7" t="s">
        <v>107</v>
      </c>
      <c r="M49" s="7" t="s">
        <v>108</v>
      </c>
      <c r="N49" s="6">
        <f t="shared" si="4"/>
        <v>0.8125</v>
      </c>
    </row>
    <row r="50" spans="1:14">
      <c r="A50" t="s">
        <v>5</v>
      </c>
      <c r="B50" s="5">
        <v>45010</v>
      </c>
      <c r="C50" s="6">
        <v>0.8125</v>
      </c>
      <c r="D50" s="7" t="s">
        <v>130</v>
      </c>
      <c r="E50" s="7" t="s">
        <v>109</v>
      </c>
      <c r="F50" s="7" t="s">
        <v>110</v>
      </c>
      <c r="H50" s="7" t="str">
        <f t="shared" si="0"/>
        <v>C175 - RestrepoWeek 1</v>
      </c>
      <c r="I50" s="7" t="str">
        <f t="shared" si="1"/>
        <v>C176 - ZelesnikWeek 1</v>
      </c>
      <c r="J50" t="str">
        <f t="shared" si="2"/>
        <v>Field G2</v>
      </c>
      <c r="K50" t="str">
        <f t="shared" si="3"/>
        <v>Va-du-mar McMillan Park / Field G2</v>
      </c>
      <c r="L50" s="7" t="s">
        <v>109</v>
      </c>
      <c r="M50" s="7" t="s">
        <v>110</v>
      </c>
      <c r="N50" s="6">
        <f t="shared" si="4"/>
        <v>0.8125</v>
      </c>
    </row>
    <row r="51" spans="1:14">
      <c r="A51" t="s">
        <v>7</v>
      </c>
      <c r="B51" s="5">
        <v>45017</v>
      </c>
      <c r="C51" s="6">
        <v>0.375</v>
      </c>
      <c r="D51" s="7" t="s">
        <v>112</v>
      </c>
      <c r="E51" s="7" t="s">
        <v>30</v>
      </c>
      <c r="F51" s="7" t="s">
        <v>31</v>
      </c>
      <c r="H51" s="7" t="str">
        <f t="shared" si="0"/>
        <v>F712 - ElmoreWeek 2</v>
      </c>
      <c r="I51" s="7" t="str">
        <f t="shared" si="1"/>
        <v>F713 - BrunkenWeek 2</v>
      </c>
      <c r="J51" t="str">
        <f t="shared" si="2"/>
        <v>Field B1</v>
      </c>
      <c r="K51" t="str">
        <f t="shared" si="3"/>
        <v>Va-du-mar McMillan Park / Field B1</v>
      </c>
      <c r="L51" s="7" t="s">
        <v>30</v>
      </c>
      <c r="M51" s="7" t="s">
        <v>31</v>
      </c>
      <c r="N51" s="6">
        <f t="shared" si="4"/>
        <v>0.375</v>
      </c>
    </row>
    <row r="52" spans="1:14">
      <c r="A52" t="s">
        <v>7</v>
      </c>
      <c r="B52" s="5">
        <v>45017</v>
      </c>
      <c r="C52" s="6">
        <v>0.375</v>
      </c>
      <c r="D52" s="7" t="s">
        <v>113</v>
      </c>
      <c r="E52" s="7" t="s">
        <v>32</v>
      </c>
      <c r="F52" s="7" t="s">
        <v>33</v>
      </c>
      <c r="H52" s="7" t="str">
        <f t="shared" si="0"/>
        <v>F714 - MorganWeek 2</v>
      </c>
      <c r="I52" s="7" t="str">
        <f t="shared" si="1"/>
        <v>F715 - Rogers/RogersWeek 2</v>
      </c>
      <c r="J52" t="str">
        <f t="shared" si="2"/>
        <v>Field B2</v>
      </c>
      <c r="K52" t="str">
        <f t="shared" si="3"/>
        <v>Va-du-mar McMillan Park / Field B2</v>
      </c>
      <c r="L52" s="7" t="s">
        <v>32</v>
      </c>
      <c r="M52" s="7" t="s">
        <v>33</v>
      </c>
      <c r="N52" s="6">
        <f t="shared" si="4"/>
        <v>0.375</v>
      </c>
    </row>
    <row r="53" spans="1:14">
      <c r="A53" t="s">
        <v>7</v>
      </c>
      <c r="B53" s="5">
        <v>45017</v>
      </c>
      <c r="C53" s="6">
        <v>0.375</v>
      </c>
      <c r="D53" s="7" t="s">
        <v>114</v>
      </c>
      <c r="E53" s="7" t="s">
        <v>34</v>
      </c>
      <c r="F53" s="7" t="s">
        <v>35</v>
      </c>
      <c r="H53" s="7" t="str">
        <f t="shared" si="0"/>
        <v>F716 - SparksWeek 2</v>
      </c>
      <c r="I53" s="7" t="str">
        <f t="shared" si="1"/>
        <v>F717 - BurkoWeek 2</v>
      </c>
      <c r="J53" t="str">
        <f t="shared" si="2"/>
        <v>Field B3</v>
      </c>
      <c r="K53" t="str">
        <f t="shared" si="3"/>
        <v>Va-du-mar McMillan Park / Field B3</v>
      </c>
      <c r="L53" s="7" t="s">
        <v>34</v>
      </c>
      <c r="M53" s="7" t="s">
        <v>35</v>
      </c>
      <c r="N53" s="6">
        <f t="shared" si="4"/>
        <v>0.375</v>
      </c>
    </row>
    <row r="54" spans="1:14">
      <c r="A54" t="s">
        <v>7</v>
      </c>
      <c r="B54" s="5">
        <v>45017</v>
      </c>
      <c r="C54" s="6">
        <v>0.375</v>
      </c>
      <c r="D54" s="7" t="s">
        <v>115</v>
      </c>
      <c r="E54" s="7" t="s">
        <v>36</v>
      </c>
      <c r="F54" s="7" t="s">
        <v>37</v>
      </c>
      <c r="H54" s="7" t="str">
        <f t="shared" si="0"/>
        <v>F719 - Taylor/TaylorWeek 2</v>
      </c>
      <c r="I54" s="7" t="str">
        <f t="shared" si="1"/>
        <v>F771 - Dunn/DunnWeek 2</v>
      </c>
      <c r="J54" t="str">
        <f t="shared" si="2"/>
        <v>Field B4</v>
      </c>
      <c r="K54" t="str">
        <f t="shared" si="3"/>
        <v>Va-du-mar McMillan Park / Field B4</v>
      </c>
      <c r="L54" s="7" t="s">
        <v>36</v>
      </c>
      <c r="M54" s="7" t="s">
        <v>37</v>
      </c>
      <c r="N54" s="6">
        <f t="shared" si="4"/>
        <v>0.375</v>
      </c>
    </row>
    <row r="55" spans="1:14">
      <c r="A55" t="s">
        <v>7</v>
      </c>
      <c r="B55" s="5">
        <v>45017</v>
      </c>
      <c r="C55" s="6">
        <v>0.375</v>
      </c>
      <c r="D55" s="7" t="s">
        <v>116</v>
      </c>
      <c r="E55" s="7" t="s">
        <v>38</v>
      </c>
      <c r="F55" s="7" t="s">
        <v>39</v>
      </c>
      <c r="H55" s="7" t="str">
        <f t="shared" si="0"/>
        <v>F772 - PearsonWeek 2</v>
      </c>
      <c r="I55" s="7" t="str">
        <f t="shared" si="1"/>
        <v>F773 - EvansWeek 2</v>
      </c>
      <c r="J55" t="str">
        <f t="shared" si="2"/>
        <v>Field B5</v>
      </c>
      <c r="K55" t="str">
        <f t="shared" si="3"/>
        <v>Va-du-mar McMillan Park / Field B5</v>
      </c>
      <c r="L55" s="7" t="s">
        <v>38</v>
      </c>
      <c r="M55" s="7" t="s">
        <v>39</v>
      </c>
      <c r="N55" s="6">
        <f t="shared" si="4"/>
        <v>0.375</v>
      </c>
    </row>
    <row r="56" spans="1:14">
      <c r="A56" t="s">
        <v>7</v>
      </c>
      <c r="B56" s="5">
        <v>45017</v>
      </c>
      <c r="C56" s="6">
        <v>0.375</v>
      </c>
      <c r="D56" s="7" t="s">
        <v>117</v>
      </c>
      <c r="E56" s="7" t="s">
        <v>40</v>
      </c>
      <c r="F56" s="7" t="s">
        <v>41</v>
      </c>
      <c r="H56" s="7" t="str">
        <f t="shared" si="0"/>
        <v>F774 - NicholsWeek 2</v>
      </c>
      <c r="I56" s="7" t="str">
        <f t="shared" si="1"/>
        <v>F776 - SwaneyWeek 2</v>
      </c>
      <c r="J56" t="str">
        <f t="shared" si="2"/>
        <v>Field B6</v>
      </c>
      <c r="K56" t="str">
        <f t="shared" si="3"/>
        <v>Va-du-mar McMillan Park / Field B6</v>
      </c>
      <c r="L56" s="7" t="s">
        <v>40</v>
      </c>
      <c r="M56" s="7" t="s">
        <v>41</v>
      </c>
      <c r="N56" s="6">
        <f t="shared" si="4"/>
        <v>0.375</v>
      </c>
    </row>
    <row r="57" spans="1:14">
      <c r="A57" t="s">
        <v>7</v>
      </c>
      <c r="B57" s="5">
        <v>45017</v>
      </c>
      <c r="C57" s="6">
        <v>0.375</v>
      </c>
      <c r="D57" s="7" t="s">
        <v>118</v>
      </c>
      <c r="E57" s="7" t="s">
        <v>42</v>
      </c>
      <c r="F57" s="7" t="s">
        <v>29</v>
      </c>
      <c r="H57" s="7" t="str">
        <f t="shared" si="0"/>
        <v>F777 - TaylorWeek 2</v>
      </c>
      <c r="I57" s="7" t="str">
        <f t="shared" si="1"/>
        <v>F711 - StetarWeek 2</v>
      </c>
      <c r="J57" t="str">
        <f t="shared" si="2"/>
        <v>Field B7</v>
      </c>
      <c r="K57" t="str">
        <f t="shared" si="3"/>
        <v>Va-du-mar McMillan Park / Field B7</v>
      </c>
      <c r="L57" s="7" t="s">
        <v>42</v>
      </c>
      <c r="M57" s="7" t="s">
        <v>29</v>
      </c>
      <c r="N57" s="6">
        <f t="shared" si="4"/>
        <v>0.375</v>
      </c>
    </row>
    <row r="58" spans="1:14">
      <c r="A58" t="s">
        <v>7</v>
      </c>
      <c r="B58" s="5">
        <v>45017</v>
      </c>
      <c r="C58" s="6">
        <v>0.375</v>
      </c>
      <c r="D58" s="7" t="s">
        <v>120</v>
      </c>
      <c r="E58" s="7" t="s">
        <v>53</v>
      </c>
      <c r="F58" s="7" t="s">
        <v>54</v>
      </c>
      <c r="H58" s="7" t="str">
        <f t="shared" si="0"/>
        <v>M673 - RiceWeek 2</v>
      </c>
      <c r="I58" s="7" t="str">
        <f t="shared" si="1"/>
        <v>M674 - GrubaughWeek 2</v>
      </c>
      <c r="J58" t="str">
        <f t="shared" si="2"/>
        <v>Field A2</v>
      </c>
      <c r="K58" t="str">
        <f t="shared" si="3"/>
        <v>Va-du-mar McMillan Park / Field A2</v>
      </c>
      <c r="L58" s="7" t="s">
        <v>53</v>
      </c>
      <c r="M58" s="7" t="s">
        <v>54</v>
      </c>
      <c r="N58" s="6">
        <f t="shared" si="4"/>
        <v>0.375</v>
      </c>
    </row>
    <row r="59" spans="1:14">
      <c r="A59" t="s">
        <v>7</v>
      </c>
      <c r="B59" s="5">
        <v>45017</v>
      </c>
      <c r="C59" s="6">
        <v>0.375</v>
      </c>
      <c r="D59" s="7" t="s">
        <v>121</v>
      </c>
      <c r="E59" s="7" t="s">
        <v>68</v>
      </c>
      <c r="F59" s="7" t="s">
        <v>69</v>
      </c>
      <c r="H59" s="7" t="str">
        <f t="shared" si="0"/>
        <v>F675 - W. Smith/D'AuroraWeek 2</v>
      </c>
      <c r="I59" s="7" t="str">
        <f t="shared" si="1"/>
        <v>F676 - Rogers/LuediWeek 2</v>
      </c>
      <c r="J59" t="str">
        <f t="shared" si="2"/>
        <v>Field A3</v>
      </c>
      <c r="K59" t="str">
        <f t="shared" si="3"/>
        <v>Va-du-mar McMillan Park / Field A3</v>
      </c>
      <c r="L59" s="7" t="s">
        <v>68</v>
      </c>
      <c r="M59" s="7" t="s">
        <v>69</v>
      </c>
      <c r="N59" s="6">
        <f t="shared" si="4"/>
        <v>0.375</v>
      </c>
    </row>
    <row r="60" spans="1:14">
      <c r="A60" t="s">
        <v>7</v>
      </c>
      <c r="B60" s="5">
        <v>45017</v>
      </c>
      <c r="C60" s="6">
        <v>0.375</v>
      </c>
      <c r="D60" s="7" t="s">
        <v>122</v>
      </c>
      <c r="E60" s="7" t="s">
        <v>55</v>
      </c>
      <c r="F60" s="7" t="s">
        <v>59</v>
      </c>
      <c r="H60" s="7" t="str">
        <f t="shared" si="0"/>
        <v>M675 - DavisWeek 2</v>
      </c>
      <c r="I60" s="7" t="str">
        <f t="shared" si="1"/>
        <v>M678 - LadetWeek 2</v>
      </c>
      <c r="J60" t="str">
        <f t="shared" si="2"/>
        <v>Field A4</v>
      </c>
      <c r="K60" t="str">
        <f t="shared" si="3"/>
        <v>Va-du-mar McMillan Park / Field A4</v>
      </c>
      <c r="L60" s="7" t="s">
        <v>55</v>
      </c>
      <c r="M60" s="7" t="s">
        <v>59</v>
      </c>
      <c r="N60" s="6">
        <f t="shared" si="4"/>
        <v>0.375</v>
      </c>
    </row>
    <row r="61" spans="1:14">
      <c r="A61" t="s">
        <v>7</v>
      </c>
      <c r="B61" s="5">
        <v>45017</v>
      </c>
      <c r="C61" s="6">
        <v>0.375</v>
      </c>
      <c r="D61" s="7" t="s">
        <v>123</v>
      </c>
      <c r="E61" s="7" t="s">
        <v>78</v>
      </c>
      <c r="F61" s="7" t="s">
        <v>79</v>
      </c>
      <c r="H61" s="7" t="str">
        <f t="shared" si="0"/>
        <v>M575 - JohnsonWeek 2</v>
      </c>
      <c r="I61" s="7" t="str">
        <f t="shared" si="1"/>
        <v>M572 - Greene/LeeWeek 2</v>
      </c>
      <c r="J61" t="str">
        <f t="shared" si="2"/>
        <v>Field C1</v>
      </c>
      <c r="K61" t="str">
        <f t="shared" si="3"/>
        <v>Va-du-mar McMillan Park / Field C1</v>
      </c>
      <c r="L61" s="7" t="s">
        <v>78</v>
      </c>
      <c r="M61" s="7" t="s">
        <v>79</v>
      </c>
      <c r="N61" s="6">
        <f t="shared" si="4"/>
        <v>0.375</v>
      </c>
    </row>
    <row r="62" spans="1:14">
      <c r="A62" t="s">
        <v>7</v>
      </c>
      <c r="B62" s="5">
        <v>45017</v>
      </c>
      <c r="C62" s="6">
        <v>0.375</v>
      </c>
      <c r="D62" s="7" t="s">
        <v>128</v>
      </c>
      <c r="E62" s="7" t="s">
        <v>86</v>
      </c>
      <c r="F62" s="7" t="s">
        <v>87</v>
      </c>
      <c r="H62" s="7" t="str">
        <f t="shared" si="0"/>
        <v>F572 - Valdez/ReynoldsWeek 2</v>
      </c>
      <c r="I62" s="7" t="str">
        <f t="shared" si="1"/>
        <v>F573 - TrejoWeek 2</v>
      </c>
      <c r="J62" t="str">
        <f t="shared" si="2"/>
        <v>Field F2</v>
      </c>
      <c r="K62" t="str">
        <f t="shared" si="3"/>
        <v>Va-du-mar McMillan Park / Field F2</v>
      </c>
      <c r="L62" s="7" t="s">
        <v>86</v>
      </c>
      <c r="M62" s="7" t="s">
        <v>87</v>
      </c>
      <c r="N62" s="6">
        <f t="shared" si="4"/>
        <v>0.375</v>
      </c>
    </row>
    <row r="63" spans="1:14">
      <c r="A63" t="s">
        <v>7</v>
      </c>
      <c r="B63" s="5">
        <v>45017</v>
      </c>
      <c r="C63" s="6">
        <v>0.4375</v>
      </c>
      <c r="D63" s="7" t="s">
        <v>112</v>
      </c>
      <c r="E63" s="7" t="s">
        <v>14</v>
      </c>
      <c r="F63" s="7" t="s">
        <v>15</v>
      </c>
      <c r="H63" s="7" t="str">
        <f t="shared" si="0"/>
        <v>M772 - HowieWeek 2</v>
      </c>
      <c r="I63" s="7" t="str">
        <f t="shared" si="1"/>
        <v>M773 - ThompsonWeek 2</v>
      </c>
      <c r="J63" t="str">
        <f t="shared" si="2"/>
        <v>Field B1</v>
      </c>
      <c r="K63" t="str">
        <f t="shared" si="3"/>
        <v>Va-du-mar McMillan Park / Field B1</v>
      </c>
      <c r="L63" s="7" t="s">
        <v>14</v>
      </c>
      <c r="M63" s="7" t="s">
        <v>15</v>
      </c>
      <c r="N63" s="6">
        <f t="shared" si="4"/>
        <v>0.4375</v>
      </c>
    </row>
    <row r="64" spans="1:14">
      <c r="A64" t="s">
        <v>7</v>
      </c>
      <c r="B64" s="5">
        <v>45017</v>
      </c>
      <c r="C64" s="6">
        <v>0.4375</v>
      </c>
      <c r="D64" s="7" t="s">
        <v>113</v>
      </c>
      <c r="E64" s="7" t="s">
        <v>16</v>
      </c>
      <c r="F64" s="7" t="s">
        <v>17</v>
      </c>
      <c r="H64" s="7" t="str">
        <f t="shared" si="0"/>
        <v>M774 - DeichmanWeek 2</v>
      </c>
      <c r="I64" s="7" t="str">
        <f t="shared" si="1"/>
        <v>M775 - BeechWeek 2</v>
      </c>
      <c r="J64" t="str">
        <f t="shared" si="2"/>
        <v>Field B2</v>
      </c>
      <c r="K64" t="str">
        <f t="shared" si="3"/>
        <v>Va-du-mar McMillan Park / Field B2</v>
      </c>
      <c r="L64" s="7" t="s">
        <v>16</v>
      </c>
      <c r="M64" s="7" t="s">
        <v>17</v>
      </c>
      <c r="N64" s="6">
        <f t="shared" si="4"/>
        <v>0.4375</v>
      </c>
    </row>
    <row r="65" spans="1:14">
      <c r="A65" t="s">
        <v>7</v>
      </c>
      <c r="B65" s="5">
        <v>45017</v>
      </c>
      <c r="C65" s="6">
        <v>0.4375</v>
      </c>
      <c r="D65" s="7" t="s">
        <v>114</v>
      </c>
      <c r="E65" s="7" t="s">
        <v>18</v>
      </c>
      <c r="F65" s="7" t="s">
        <v>19</v>
      </c>
      <c r="H65" s="7" t="str">
        <f t="shared" si="0"/>
        <v>M776 - Perez-LopezWeek 2</v>
      </c>
      <c r="I65" s="7" t="str">
        <f t="shared" si="1"/>
        <v>M777 - Jen JohnWeek 2</v>
      </c>
      <c r="J65" t="str">
        <f t="shared" si="2"/>
        <v>Field B3</v>
      </c>
      <c r="K65" t="str">
        <f t="shared" si="3"/>
        <v>Va-du-mar McMillan Park / Field B3</v>
      </c>
      <c r="L65" s="7" t="s">
        <v>18</v>
      </c>
      <c r="M65" s="7" t="s">
        <v>19</v>
      </c>
      <c r="N65" s="6">
        <f t="shared" si="4"/>
        <v>0.4375</v>
      </c>
    </row>
    <row r="66" spans="1:14">
      <c r="A66" t="s">
        <v>7</v>
      </c>
      <c r="B66" s="5">
        <v>45017</v>
      </c>
      <c r="C66" s="6">
        <v>0.4375</v>
      </c>
      <c r="D66" s="7" t="s">
        <v>115</v>
      </c>
      <c r="E66" s="7" t="s">
        <v>20</v>
      </c>
      <c r="F66" s="7" t="s">
        <v>21</v>
      </c>
      <c r="H66" s="7" t="str">
        <f t="shared" si="0"/>
        <v>M778 - PastorWeek 2</v>
      </c>
      <c r="I66" s="7" t="str">
        <f t="shared" si="1"/>
        <v>M779 - Hegedus/HernandezWeek 2</v>
      </c>
      <c r="J66" t="str">
        <f t="shared" si="2"/>
        <v>Field B4</v>
      </c>
      <c r="K66" t="str">
        <f t="shared" si="3"/>
        <v>Va-du-mar McMillan Park / Field B4</v>
      </c>
      <c r="L66" s="7" t="s">
        <v>20</v>
      </c>
      <c r="M66" s="7" t="s">
        <v>21</v>
      </c>
      <c r="N66" s="6">
        <f t="shared" si="4"/>
        <v>0.4375</v>
      </c>
    </row>
    <row r="67" spans="1:14">
      <c r="A67" t="s">
        <v>7</v>
      </c>
      <c r="B67" s="5">
        <v>45017</v>
      </c>
      <c r="C67" s="6">
        <v>0.4375</v>
      </c>
      <c r="D67" s="7" t="s">
        <v>116</v>
      </c>
      <c r="E67" s="7" t="s">
        <v>22</v>
      </c>
      <c r="F67" s="7" t="s">
        <v>23</v>
      </c>
      <c r="H67" s="7" t="str">
        <f t="shared" ref="H67:H130" si="5">E67&amp;$A67</f>
        <v>M780 - Inman/GrahamWeek 2</v>
      </c>
      <c r="I67" s="7" t="str">
        <f t="shared" ref="I67:I130" si="6">F67&amp;$A67</f>
        <v>M781 - Alvarado/StillingerWeek 2</v>
      </c>
      <c r="J67" t="str">
        <f t="shared" ref="J67:J130" si="7">"Field "&amp;D67</f>
        <v>Field B5</v>
      </c>
      <c r="K67" t="str">
        <f t="shared" ref="K67:K130" si="8">"Va-du-mar McMillan Park / "&amp;J67</f>
        <v>Va-du-mar McMillan Park / Field B5</v>
      </c>
      <c r="L67" s="7" t="s">
        <v>22</v>
      </c>
      <c r="M67" s="7" t="s">
        <v>23</v>
      </c>
      <c r="N67" s="6">
        <f t="shared" ref="N67:N130" si="9">C67</f>
        <v>0.4375</v>
      </c>
    </row>
    <row r="68" spans="1:14">
      <c r="A68" t="s">
        <v>7</v>
      </c>
      <c r="B68" s="5">
        <v>45017</v>
      </c>
      <c r="C68" s="6">
        <v>0.4375</v>
      </c>
      <c r="D68" s="7" t="s">
        <v>117</v>
      </c>
      <c r="E68" s="7" t="s">
        <v>24</v>
      </c>
      <c r="F68" s="7" t="s">
        <v>25</v>
      </c>
      <c r="H68" s="7" t="str">
        <f t="shared" si="5"/>
        <v>M782 - BargerWeek 2</v>
      </c>
      <c r="I68" s="7" t="str">
        <f t="shared" si="6"/>
        <v>M783 - Kennedy/GalindoWeek 2</v>
      </c>
      <c r="J68" t="str">
        <f t="shared" si="7"/>
        <v>Field B6</v>
      </c>
      <c r="K68" t="str">
        <f t="shared" si="8"/>
        <v>Va-du-mar McMillan Park / Field B6</v>
      </c>
      <c r="L68" s="7" t="s">
        <v>24</v>
      </c>
      <c r="M68" s="7" t="s">
        <v>25</v>
      </c>
      <c r="N68" s="6">
        <f t="shared" si="9"/>
        <v>0.4375</v>
      </c>
    </row>
    <row r="69" spans="1:14">
      <c r="A69" t="s">
        <v>7</v>
      </c>
      <c r="B69" s="5">
        <v>45017</v>
      </c>
      <c r="C69" s="6">
        <v>0.4375</v>
      </c>
      <c r="D69" s="7" t="s">
        <v>118</v>
      </c>
      <c r="E69" s="7" t="s">
        <v>26</v>
      </c>
      <c r="F69" s="7" t="s">
        <v>27</v>
      </c>
      <c r="H69" s="7" t="str">
        <f t="shared" si="5"/>
        <v>M784 - Bedoya/MooreWeek 2</v>
      </c>
      <c r="I69" s="7" t="str">
        <f t="shared" si="6"/>
        <v>M785 - Godfrey/GodfreyWeek 2</v>
      </c>
      <c r="J69" t="str">
        <f t="shared" si="7"/>
        <v>Field B7</v>
      </c>
      <c r="K69" t="str">
        <f t="shared" si="8"/>
        <v>Va-du-mar McMillan Park / Field B7</v>
      </c>
      <c r="L69" s="7" t="s">
        <v>26</v>
      </c>
      <c r="M69" s="7" t="s">
        <v>27</v>
      </c>
      <c r="N69" s="6">
        <f t="shared" si="9"/>
        <v>0.4375</v>
      </c>
    </row>
    <row r="70" spans="1:14">
      <c r="A70" t="s">
        <v>7</v>
      </c>
      <c r="B70" s="5">
        <v>45017</v>
      </c>
      <c r="C70" s="6">
        <v>0.4375</v>
      </c>
      <c r="D70" s="7" t="s">
        <v>119</v>
      </c>
      <c r="E70" s="7" t="s">
        <v>28</v>
      </c>
      <c r="F70" s="7" t="s">
        <v>13</v>
      </c>
      <c r="H70" s="7" t="str">
        <f t="shared" si="5"/>
        <v>M786 - Dunn/DunnWeek 2</v>
      </c>
      <c r="I70" s="7" t="str">
        <f t="shared" si="6"/>
        <v>M771 - Wall/EdmondsWeek 2</v>
      </c>
      <c r="J70" t="str">
        <f t="shared" si="7"/>
        <v>Field B8</v>
      </c>
      <c r="K70" t="str">
        <f t="shared" si="8"/>
        <v>Va-du-mar McMillan Park / Field B8</v>
      </c>
      <c r="L70" s="7" t="s">
        <v>28</v>
      </c>
      <c r="M70" s="7" t="s">
        <v>13</v>
      </c>
      <c r="N70" s="6">
        <f t="shared" si="9"/>
        <v>0.4375</v>
      </c>
    </row>
    <row r="71" spans="1:14">
      <c r="A71" t="s">
        <v>7</v>
      </c>
      <c r="B71" s="5">
        <v>45017</v>
      </c>
      <c r="C71" s="6">
        <v>0.4375</v>
      </c>
      <c r="D71" s="7" t="s">
        <v>126</v>
      </c>
      <c r="E71" s="7" t="s">
        <v>46</v>
      </c>
      <c r="F71" s="7" t="s">
        <v>48</v>
      </c>
      <c r="H71" s="7" t="str">
        <f t="shared" si="5"/>
        <v>M671 - LeducWeek 2</v>
      </c>
      <c r="I71" s="7" t="str">
        <f t="shared" si="6"/>
        <v>M676 - Stetar/BrunkenWeek 2</v>
      </c>
      <c r="J71" t="str">
        <f t="shared" si="7"/>
        <v>Field A1</v>
      </c>
      <c r="K71" t="str">
        <f t="shared" si="8"/>
        <v>Va-du-mar McMillan Park / Field A1</v>
      </c>
      <c r="L71" s="7" t="s">
        <v>46</v>
      </c>
      <c r="M71" s="7" t="s">
        <v>48</v>
      </c>
      <c r="N71" s="6">
        <f t="shared" si="9"/>
        <v>0.4375</v>
      </c>
    </row>
    <row r="72" spans="1:14">
      <c r="A72" t="s">
        <v>7</v>
      </c>
      <c r="B72" s="5">
        <v>45017</v>
      </c>
      <c r="C72" s="6">
        <v>0.4375</v>
      </c>
      <c r="D72" s="7" t="s">
        <v>120</v>
      </c>
      <c r="E72" s="7" t="s">
        <v>47</v>
      </c>
      <c r="F72" s="7" t="s">
        <v>43</v>
      </c>
      <c r="H72" s="7" t="str">
        <f t="shared" si="5"/>
        <v>M672 - Golovatyuk/SalvaWeek 2</v>
      </c>
      <c r="I72" s="7" t="str">
        <f t="shared" si="6"/>
        <v>M611 - Morgan/ScottWeek 2</v>
      </c>
      <c r="J72" t="str">
        <f t="shared" si="7"/>
        <v>Field A2</v>
      </c>
      <c r="K72" t="str">
        <f t="shared" si="8"/>
        <v>Va-du-mar McMillan Park / Field A2</v>
      </c>
      <c r="L72" s="7" t="s">
        <v>47</v>
      </c>
      <c r="M72" s="7" t="s">
        <v>43</v>
      </c>
      <c r="N72" s="6">
        <f t="shared" si="9"/>
        <v>0.4375</v>
      </c>
    </row>
    <row r="73" spans="1:14">
      <c r="A73" t="s">
        <v>7</v>
      </c>
      <c r="B73" s="5">
        <v>45017</v>
      </c>
      <c r="C73" s="6">
        <v>0.4375</v>
      </c>
      <c r="D73" s="7" t="s">
        <v>122</v>
      </c>
      <c r="E73" s="7" t="s">
        <v>66</v>
      </c>
      <c r="F73" s="7" t="s">
        <v>67</v>
      </c>
      <c r="H73" s="7" t="str">
        <f t="shared" si="5"/>
        <v>F673 - DavisWeek 2</v>
      </c>
      <c r="I73" s="7" t="str">
        <f t="shared" si="6"/>
        <v>F674 - SlemendaWeek 2</v>
      </c>
      <c r="J73" t="str">
        <f t="shared" si="7"/>
        <v>Field A4</v>
      </c>
      <c r="K73" t="str">
        <f t="shared" si="8"/>
        <v>Va-du-mar McMillan Park / Field A4</v>
      </c>
      <c r="L73" s="7" t="s">
        <v>66</v>
      </c>
      <c r="M73" s="7" t="s">
        <v>67</v>
      </c>
      <c r="N73" s="6">
        <f t="shared" si="9"/>
        <v>0.4375</v>
      </c>
    </row>
    <row r="74" spans="1:14">
      <c r="A74" t="s">
        <v>7</v>
      </c>
      <c r="B74" s="5">
        <v>45017</v>
      </c>
      <c r="C74" s="6">
        <v>0.4375</v>
      </c>
      <c r="D74" s="7" t="s">
        <v>123</v>
      </c>
      <c r="E74" s="7" t="s">
        <v>82</v>
      </c>
      <c r="F74" s="7" t="s">
        <v>71</v>
      </c>
      <c r="H74" s="7" t="str">
        <f t="shared" si="5"/>
        <v>M579 - WoodardWeek 2</v>
      </c>
      <c r="I74" s="7" t="str">
        <f t="shared" si="6"/>
        <v>M511 - GosnellWeek 2</v>
      </c>
      <c r="J74" t="str">
        <f t="shared" si="7"/>
        <v>Field C1</v>
      </c>
      <c r="K74" t="str">
        <f t="shared" si="8"/>
        <v>Va-du-mar McMillan Park / Field C1</v>
      </c>
      <c r="L74" s="7" t="s">
        <v>82</v>
      </c>
      <c r="M74" s="7" t="s">
        <v>71</v>
      </c>
      <c r="N74" s="6">
        <f t="shared" si="9"/>
        <v>0.4375</v>
      </c>
    </row>
    <row r="75" spans="1:14">
      <c r="A75" t="s">
        <v>7</v>
      </c>
      <c r="B75" s="5">
        <v>45017</v>
      </c>
      <c r="C75" s="6">
        <v>0.4375</v>
      </c>
      <c r="D75" s="7" t="s">
        <v>124</v>
      </c>
      <c r="E75" s="7" t="s">
        <v>74</v>
      </c>
      <c r="F75" s="7" t="s">
        <v>75</v>
      </c>
      <c r="H75" s="7" t="str">
        <f t="shared" si="5"/>
        <v>M571 - Bishop/MullenaxWeek 2</v>
      </c>
      <c r="I75" s="7" t="str">
        <f t="shared" si="6"/>
        <v>M576 - GrubaughWeek 2</v>
      </c>
      <c r="J75" t="str">
        <f t="shared" si="7"/>
        <v>Field C2</v>
      </c>
      <c r="K75" t="str">
        <f t="shared" si="8"/>
        <v>Va-du-mar McMillan Park / Field C2</v>
      </c>
      <c r="L75" s="7" t="s">
        <v>74</v>
      </c>
      <c r="M75" s="7" t="s">
        <v>75</v>
      </c>
      <c r="N75" s="6">
        <f t="shared" si="9"/>
        <v>0.4375</v>
      </c>
    </row>
    <row r="76" spans="1:14">
      <c r="A76" t="s">
        <v>7</v>
      </c>
      <c r="B76" s="5">
        <v>45017</v>
      </c>
      <c r="C76" s="6">
        <v>0.4375</v>
      </c>
      <c r="D76" s="7" t="s">
        <v>127</v>
      </c>
      <c r="E76" s="7" t="s">
        <v>95</v>
      </c>
      <c r="F76" s="7" t="s">
        <v>96</v>
      </c>
      <c r="H76" s="7" t="str">
        <f t="shared" si="5"/>
        <v>C475 - GreeneWeek 2</v>
      </c>
      <c r="I76" s="7" t="str">
        <f t="shared" si="6"/>
        <v>C476 - Maldonado/TrejoWeek 2</v>
      </c>
      <c r="J76" t="str">
        <f t="shared" si="7"/>
        <v>Field D1</v>
      </c>
      <c r="K76" t="str">
        <f t="shared" si="8"/>
        <v>Va-du-mar McMillan Park / Field D1</v>
      </c>
      <c r="L76" s="7" t="s">
        <v>95</v>
      </c>
      <c r="M76" s="7" t="s">
        <v>96</v>
      </c>
      <c r="N76" s="6">
        <f t="shared" si="9"/>
        <v>0.4375</v>
      </c>
    </row>
    <row r="77" spans="1:14">
      <c r="A77" t="s">
        <v>7</v>
      </c>
      <c r="B77" s="5">
        <v>45017</v>
      </c>
      <c r="C77" s="6">
        <v>0.4375</v>
      </c>
      <c r="D77" s="7" t="s">
        <v>125</v>
      </c>
      <c r="E77" s="7" t="s">
        <v>94</v>
      </c>
      <c r="F77" s="7" t="s">
        <v>148</v>
      </c>
      <c r="H77" s="7" t="str">
        <f t="shared" si="5"/>
        <v>C473 - Rogers/TilleyWeek 2</v>
      </c>
      <c r="I77" s="7" t="str">
        <f t="shared" si="6"/>
        <v>C474 - WilliamsWeek 2</v>
      </c>
      <c r="J77" t="str">
        <f t="shared" si="7"/>
        <v>Field D2</v>
      </c>
      <c r="K77" t="str">
        <f t="shared" si="8"/>
        <v>Va-du-mar McMillan Park / Field D2</v>
      </c>
      <c r="L77" s="7" t="s">
        <v>94</v>
      </c>
      <c r="M77" s="7" t="s">
        <v>148</v>
      </c>
      <c r="N77" s="6">
        <f t="shared" si="9"/>
        <v>0.4375</v>
      </c>
    </row>
    <row r="78" spans="1:14">
      <c r="A78" t="s">
        <v>7</v>
      </c>
      <c r="B78" s="5">
        <v>45017</v>
      </c>
      <c r="C78" s="6">
        <v>0.5</v>
      </c>
      <c r="D78" s="7" t="s">
        <v>126</v>
      </c>
      <c r="E78" s="7" t="s">
        <v>70</v>
      </c>
      <c r="F78" s="7" t="s">
        <v>61</v>
      </c>
      <c r="H78" s="7" t="str">
        <f t="shared" si="5"/>
        <v>F677 - LeducWeek 2</v>
      </c>
      <c r="I78" s="7" t="str">
        <f t="shared" si="6"/>
        <v>F611 - VanceWeek 2</v>
      </c>
      <c r="J78" t="str">
        <f t="shared" si="7"/>
        <v>Field A1</v>
      </c>
      <c r="K78" t="str">
        <f t="shared" si="8"/>
        <v>Va-du-mar McMillan Park / Field A1</v>
      </c>
      <c r="L78" s="7" t="s">
        <v>70</v>
      </c>
      <c r="M78" s="7" t="s">
        <v>61</v>
      </c>
      <c r="N78" s="6">
        <f t="shared" si="9"/>
        <v>0.5</v>
      </c>
    </row>
    <row r="79" spans="1:14">
      <c r="A79" t="s">
        <v>7</v>
      </c>
      <c r="B79" s="5">
        <v>45017</v>
      </c>
      <c r="C79" s="6">
        <v>0.5</v>
      </c>
      <c r="D79" s="7" t="s">
        <v>121</v>
      </c>
      <c r="E79" s="7" t="s">
        <v>51</v>
      </c>
      <c r="F79" s="7" t="s">
        <v>45</v>
      </c>
      <c r="H79" s="7" t="str">
        <f t="shared" si="5"/>
        <v>M679 - AlvaradoWeek 2</v>
      </c>
      <c r="I79" s="7" t="str">
        <f t="shared" si="6"/>
        <v>M613 - Ledford/MesselWeek 2</v>
      </c>
      <c r="J79" t="str">
        <f t="shared" si="7"/>
        <v>Field A3</v>
      </c>
      <c r="K79" t="str">
        <f t="shared" si="8"/>
        <v>Va-du-mar McMillan Park / Field A3</v>
      </c>
      <c r="L79" s="7" t="s">
        <v>51</v>
      </c>
      <c r="M79" s="7" t="s">
        <v>45</v>
      </c>
      <c r="N79" s="6">
        <f t="shared" si="9"/>
        <v>0.5</v>
      </c>
    </row>
    <row r="80" spans="1:14">
      <c r="A80" t="s">
        <v>7</v>
      </c>
      <c r="B80" s="5">
        <v>45017</v>
      </c>
      <c r="C80" s="6">
        <v>0.5</v>
      </c>
      <c r="D80" s="7" t="s">
        <v>122</v>
      </c>
      <c r="E80" s="7" t="s">
        <v>60</v>
      </c>
      <c r="F80" s="7" t="s">
        <v>50</v>
      </c>
      <c r="H80" s="7" t="str">
        <f t="shared" si="5"/>
        <v>M684 - Bridges/MorganWeek 2</v>
      </c>
      <c r="I80" s="7" t="str">
        <f t="shared" si="6"/>
        <v>M683 - StanislavovWeek 2</v>
      </c>
      <c r="J80" t="str">
        <f t="shared" si="7"/>
        <v>Field A4</v>
      </c>
      <c r="K80" t="str">
        <f t="shared" si="8"/>
        <v>Va-du-mar McMillan Park / Field A4</v>
      </c>
      <c r="L80" s="7" t="s">
        <v>60</v>
      </c>
      <c r="M80" s="7" t="s">
        <v>50</v>
      </c>
      <c r="N80" s="6">
        <f t="shared" si="9"/>
        <v>0.5</v>
      </c>
    </row>
    <row r="81" spans="1:14">
      <c r="A81" t="s">
        <v>7</v>
      </c>
      <c r="B81" s="5">
        <v>45017</v>
      </c>
      <c r="C81" s="6">
        <v>0.5</v>
      </c>
      <c r="D81" s="7" t="s">
        <v>123</v>
      </c>
      <c r="E81" s="7" t="s">
        <v>80</v>
      </c>
      <c r="F81" s="7" t="s">
        <v>81</v>
      </c>
      <c r="H81" s="7" t="str">
        <f t="shared" si="5"/>
        <v>M577 - Arteaga-HernandezWeek 2</v>
      </c>
      <c r="I81" s="7" t="str">
        <f t="shared" si="6"/>
        <v>M578 - Arcila/ArcilaWeek 2</v>
      </c>
      <c r="J81" t="str">
        <f t="shared" si="7"/>
        <v>Field C1</v>
      </c>
      <c r="K81" t="str">
        <f t="shared" si="8"/>
        <v>Va-du-mar McMillan Park / Field C1</v>
      </c>
      <c r="L81" s="7" t="s">
        <v>80</v>
      </c>
      <c r="M81" s="7" t="s">
        <v>81</v>
      </c>
      <c r="N81" s="6">
        <f t="shared" si="9"/>
        <v>0.5</v>
      </c>
    </row>
    <row r="82" spans="1:14">
      <c r="A82" t="s">
        <v>7</v>
      </c>
      <c r="B82" s="5">
        <v>45017</v>
      </c>
      <c r="C82" s="6">
        <v>0.5</v>
      </c>
      <c r="D82" s="7" t="s">
        <v>128</v>
      </c>
      <c r="E82" s="7" t="s">
        <v>84</v>
      </c>
      <c r="F82" s="7" t="s">
        <v>85</v>
      </c>
      <c r="H82" s="7" t="str">
        <f t="shared" si="5"/>
        <v>F512 - Champion/ReichWeek 2</v>
      </c>
      <c r="I82" s="7" t="str">
        <f t="shared" si="6"/>
        <v>F571 - Rubalcava/RubalcavaWeek 2</v>
      </c>
      <c r="J82" t="str">
        <f t="shared" si="7"/>
        <v>Field F2</v>
      </c>
      <c r="K82" t="str">
        <f t="shared" si="8"/>
        <v>Va-du-mar McMillan Park / Field F2</v>
      </c>
      <c r="L82" s="7" t="s">
        <v>84</v>
      </c>
      <c r="M82" s="7" t="s">
        <v>85</v>
      </c>
      <c r="N82" s="6">
        <f t="shared" si="9"/>
        <v>0.5</v>
      </c>
    </row>
    <row r="83" spans="1:14">
      <c r="A83" t="s">
        <v>7</v>
      </c>
      <c r="B83" s="5">
        <v>45017</v>
      </c>
      <c r="C83" s="6">
        <v>0.5</v>
      </c>
      <c r="D83" s="7" t="s">
        <v>125</v>
      </c>
      <c r="E83" s="7" t="s">
        <v>90</v>
      </c>
      <c r="F83" s="7" t="s">
        <v>91</v>
      </c>
      <c r="H83" s="7" t="str">
        <f t="shared" si="5"/>
        <v>C412 - RogersWeek 2</v>
      </c>
      <c r="I83" s="7" t="str">
        <f t="shared" si="6"/>
        <v>C413 - TiradoWeek 2</v>
      </c>
      <c r="J83" t="str">
        <f t="shared" si="7"/>
        <v>Field D2</v>
      </c>
      <c r="K83" t="str">
        <f t="shared" si="8"/>
        <v>Va-du-mar McMillan Park / Field D2</v>
      </c>
      <c r="L83" s="7" t="s">
        <v>90</v>
      </c>
      <c r="M83" s="7" t="s">
        <v>91</v>
      </c>
      <c r="N83" s="6">
        <f t="shared" si="9"/>
        <v>0.5</v>
      </c>
    </row>
    <row r="84" spans="1:14">
      <c r="A84" t="s">
        <v>7</v>
      </c>
      <c r="B84" s="5">
        <v>45017</v>
      </c>
      <c r="C84" s="6">
        <v>0.5625</v>
      </c>
      <c r="D84" s="7" t="s">
        <v>126</v>
      </c>
      <c r="E84" s="7" t="s">
        <v>64</v>
      </c>
      <c r="F84" s="7" t="s">
        <v>65</v>
      </c>
      <c r="H84" s="7" t="str">
        <f t="shared" si="5"/>
        <v>F671 - PerigoWeek 2</v>
      </c>
      <c r="I84" s="7" t="str">
        <f t="shared" si="6"/>
        <v>F672 - CuevasWeek 2</v>
      </c>
      <c r="J84" t="str">
        <f t="shared" si="7"/>
        <v>Field A1</v>
      </c>
      <c r="K84" t="str">
        <f t="shared" si="8"/>
        <v>Va-du-mar McMillan Park / Field A1</v>
      </c>
      <c r="L84" s="7" t="s">
        <v>64</v>
      </c>
      <c r="M84" s="7" t="s">
        <v>65</v>
      </c>
      <c r="N84" s="6">
        <f t="shared" si="9"/>
        <v>0.5625</v>
      </c>
    </row>
    <row r="85" spans="1:14">
      <c r="A85" t="s">
        <v>7</v>
      </c>
      <c r="B85" s="5">
        <v>45017</v>
      </c>
      <c r="C85" s="6">
        <v>0.5625</v>
      </c>
      <c r="D85" s="7" t="s">
        <v>120</v>
      </c>
      <c r="E85" s="7" t="s">
        <v>52</v>
      </c>
      <c r="F85" s="7" t="s">
        <v>58</v>
      </c>
      <c r="H85" s="7" t="str">
        <f t="shared" si="5"/>
        <v>M685 - Soden/SeayWeek 2</v>
      </c>
      <c r="I85" s="7" t="str">
        <f t="shared" si="6"/>
        <v>M682 - LanghamWeek 2</v>
      </c>
      <c r="J85" t="str">
        <f t="shared" si="7"/>
        <v>Field A2</v>
      </c>
      <c r="K85" t="str">
        <f t="shared" si="8"/>
        <v>Va-du-mar McMillan Park / Field A2</v>
      </c>
      <c r="L85" s="7" t="s">
        <v>52</v>
      </c>
      <c r="M85" s="7" t="s">
        <v>58</v>
      </c>
      <c r="N85" s="6">
        <f t="shared" si="9"/>
        <v>0.5625</v>
      </c>
    </row>
    <row r="86" spans="1:14">
      <c r="A86" t="s">
        <v>7</v>
      </c>
      <c r="B86" s="5">
        <v>45017</v>
      </c>
      <c r="C86" s="6">
        <v>0.5625</v>
      </c>
      <c r="D86" s="7" t="s">
        <v>122</v>
      </c>
      <c r="E86" s="7" t="s">
        <v>56</v>
      </c>
      <c r="F86" s="7" t="s">
        <v>57</v>
      </c>
      <c r="H86" s="7" t="str">
        <f t="shared" si="5"/>
        <v>M680 - Johnson/ShawWeek 2</v>
      </c>
      <c r="I86" s="7" t="str">
        <f t="shared" si="6"/>
        <v>M681 - SpradlinWeek 2</v>
      </c>
      <c r="J86" t="str">
        <f t="shared" si="7"/>
        <v>Field A4</v>
      </c>
      <c r="K86" t="str">
        <f t="shared" si="8"/>
        <v>Va-du-mar McMillan Park / Field A4</v>
      </c>
      <c r="L86" s="7" t="s">
        <v>56</v>
      </c>
      <c r="M86" s="7" t="s">
        <v>57</v>
      </c>
      <c r="N86" s="6">
        <f t="shared" si="9"/>
        <v>0.5625</v>
      </c>
    </row>
    <row r="87" spans="1:14">
      <c r="A87" t="s">
        <v>7</v>
      </c>
      <c r="B87" s="5">
        <v>45017</v>
      </c>
      <c r="C87" s="6">
        <v>0.5625</v>
      </c>
      <c r="D87" s="7" t="s">
        <v>124</v>
      </c>
      <c r="E87" s="7" t="s">
        <v>72</v>
      </c>
      <c r="F87" s="7" t="s">
        <v>73</v>
      </c>
      <c r="H87" s="7" t="str">
        <f t="shared" si="5"/>
        <v>M512 - BullockWeek 2</v>
      </c>
      <c r="I87" s="7" t="str">
        <f t="shared" si="6"/>
        <v>M570 - MooreWeek 2</v>
      </c>
      <c r="J87" t="str">
        <f t="shared" si="7"/>
        <v>Field C2</v>
      </c>
      <c r="K87" t="str">
        <f t="shared" si="8"/>
        <v>Va-du-mar McMillan Park / Field C2</v>
      </c>
      <c r="L87" s="7" t="s">
        <v>72</v>
      </c>
      <c r="M87" s="7" t="s">
        <v>73</v>
      </c>
      <c r="N87" s="6">
        <f t="shared" si="9"/>
        <v>0.5625</v>
      </c>
    </row>
    <row r="88" spans="1:14">
      <c r="A88" t="s">
        <v>7</v>
      </c>
      <c r="B88" s="5">
        <v>45017</v>
      </c>
      <c r="C88" s="6">
        <v>0.5625</v>
      </c>
      <c r="D88" s="7" t="s">
        <v>128</v>
      </c>
      <c r="E88" s="7" t="s">
        <v>88</v>
      </c>
      <c r="F88" s="7" t="s">
        <v>83</v>
      </c>
      <c r="H88" s="7" t="str">
        <f t="shared" si="5"/>
        <v>F574 - Stanislavov/KiehlWeek 2</v>
      </c>
      <c r="I88" s="7" t="str">
        <f t="shared" si="6"/>
        <v>F511 - Tirado/GrayWeek 2</v>
      </c>
      <c r="J88" t="str">
        <f t="shared" si="7"/>
        <v>Field F2</v>
      </c>
      <c r="K88" t="str">
        <f t="shared" si="8"/>
        <v>Va-du-mar McMillan Park / Field F2</v>
      </c>
      <c r="L88" s="7" t="s">
        <v>88</v>
      </c>
      <c r="M88" s="7" t="s">
        <v>83</v>
      </c>
      <c r="N88" s="6">
        <f t="shared" si="9"/>
        <v>0.5625</v>
      </c>
    </row>
    <row r="89" spans="1:14">
      <c r="A89" t="s">
        <v>7</v>
      </c>
      <c r="B89" s="5">
        <v>45017</v>
      </c>
      <c r="C89" s="6">
        <v>0.5625</v>
      </c>
      <c r="D89" s="7" t="s">
        <v>127</v>
      </c>
      <c r="E89" s="7" t="s">
        <v>97</v>
      </c>
      <c r="F89" s="7" t="s">
        <v>89</v>
      </c>
      <c r="H89" s="7" t="str">
        <f t="shared" si="5"/>
        <v>C477 - ReyesWeek 2</v>
      </c>
      <c r="I89" s="7" t="str">
        <f t="shared" si="6"/>
        <v>C411 - Champion/OverstreetWeek 2</v>
      </c>
      <c r="J89" t="str">
        <f t="shared" si="7"/>
        <v>Field D1</v>
      </c>
      <c r="K89" t="str">
        <f t="shared" si="8"/>
        <v>Va-du-mar McMillan Park / Field D1</v>
      </c>
      <c r="L89" s="7" t="s">
        <v>97</v>
      </c>
      <c r="M89" s="7" t="s">
        <v>89</v>
      </c>
      <c r="N89" s="6">
        <f t="shared" si="9"/>
        <v>0.5625</v>
      </c>
    </row>
    <row r="90" spans="1:14">
      <c r="A90" t="s">
        <v>7</v>
      </c>
      <c r="B90" s="5">
        <v>45017</v>
      </c>
      <c r="C90" s="6">
        <v>0.625</v>
      </c>
      <c r="D90" s="7" t="s">
        <v>126</v>
      </c>
      <c r="E90" s="7" t="s">
        <v>62</v>
      </c>
      <c r="F90" s="7" t="s">
        <v>63</v>
      </c>
      <c r="H90" s="7" t="str">
        <f t="shared" si="5"/>
        <v>F612 - Quillen/BarrettWeek 2</v>
      </c>
      <c r="I90" s="7" t="str">
        <f t="shared" si="6"/>
        <v>F613 - J. SmithWeek 2</v>
      </c>
      <c r="J90" t="str">
        <f t="shared" si="7"/>
        <v>Field A1</v>
      </c>
      <c r="K90" t="str">
        <f t="shared" si="8"/>
        <v>Va-du-mar McMillan Park / Field A1</v>
      </c>
      <c r="L90" s="7" t="s">
        <v>62</v>
      </c>
      <c r="M90" s="7" t="s">
        <v>63</v>
      </c>
      <c r="N90" s="6">
        <f t="shared" si="9"/>
        <v>0.625</v>
      </c>
    </row>
    <row r="91" spans="1:14">
      <c r="A91" t="s">
        <v>7</v>
      </c>
      <c r="B91" s="5">
        <v>45017</v>
      </c>
      <c r="C91" s="6">
        <v>0.625</v>
      </c>
      <c r="D91" s="7" t="s">
        <v>121</v>
      </c>
      <c r="E91" s="7" t="s">
        <v>49</v>
      </c>
      <c r="F91" s="7" t="s">
        <v>44</v>
      </c>
      <c r="H91" s="7" t="str">
        <f t="shared" si="5"/>
        <v>M677 - Reyes/WrightWeek 2</v>
      </c>
      <c r="I91" s="7" t="str">
        <f t="shared" si="6"/>
        <v>M612 - Braswell/Martin/GardnerWeek 2</v>
      </c>
      <c r="J91" t="str">
        <f t="shared" si="7"/>
        <v>Field A3</v>
      </c>
      <c r="K91" t="str">
        <f t="shared" si="8"/>
        <v>Va-du-mar McMillan Park / Field A3</v>
      </c>
      <c r="L91" s="7" t="s">
        <v>49</v>
      </c>
      <c r="M91" s="7" t="s">
        <v>44</v>
      </c>
      <c r="N91" s="6">
        <f t="shared" si="9"/>
        <v>0.625</v>
      </c>
    </row>
    <row r="92" spans="1:14">
      <c r="A92" t="s">
        <v>7</v>
      </c>
      <c r="B92" s="5">
        <v>45017</v>
      </c>
      <c r="C92" s="6">
        <v>0.625</v>
      </c>
      <c r="D92" s="7" t="s">
        <v>123</v>
      </c>
      <c r="E92" s="7" t="s">
        <v>76</v>
      </c>
      <c r="F92" s="7" t="s">
        <v>77</v>
      </c>
      <c r="H92" s="7" t="str">
        <f t="shared" si="5"/>
        <v>M573 - Armstrong/RodriguezWeek 2</v>
      </c>
      <c r="I92" s="7" t="str">
        <f t="shared" si="6"/>
        <v>M574 - HindsWeek 2</v>
      </c>
      <c r="J92" t="str">
        <f t="shared" si="7"/>
        <v>Field C1</v>
      </c>
      <c r="K92" t="str">
        <f t="shared" si="8"/>
        <v>Va-du-mar McMillan Park / Field C1</v>
      </c>
      <c r="L92" s="7" t="s">
        <v>76</v>
      </c>
      <c r="M92" s="7" t="s">
        <v>77</v>
      </c>
      <c r="N92" s="6">
        <f t="shared" si="9"/>
        <v>0.625</v>
      </c>
    </row>
    <row r="93" spans="1:14">
      <c r="A93" t="s">
        <v>7</v>
      </c>
      <c r="B93" s="5">
        <v>45017</v>
      </c>
      <c r="C93" s="6">
        <v>0.625</v>
      </c>
      <c r="D93" s="7" t="s">
        <v>125</v>
      </c>
      <c r="E93" s="7" t="s">
        <v>92</v>
      </c>
      <c r="F93" s="7" t="s">
        <v>93</v>
      </c>
      <c r="H93" s="7" t="str">
        <f t="shared" si="5"/>
        <v>C471 - Gobillot/GobillotWeek 2</v>
      </c>
      <c r="I93" s="7" t="str">
        <f t="shared" si="6"/>
        <v>C472 - ZelesnikWeek 2</v>
      </c>
      <c r="J93" t="str">
        <f t="shared" si="7"/>
        <v>Field D2</v>
      </c>
      <c r="K93" t="str">
        <f t="shared" si="8"/>
        <v>Va-du-mar McMillan Park / Field D2</v>
      </c>
      <c r="L93" s="7" t="s">
        <v>92</v>
      </c>
      <c r="M93" s="7" t="s">
        <v>93</v>
      </c>
      <c r="N93" s="6">
        <f t="shared" si="9"/>
        <v>0.625</v>
      </c>
    </row>
    <row r="94" spans="1:14">
      <c r="A94" t="s">
        <v>7</v>
      </c>
      <c r="B94" s="5">
        <v>45017</v>
      </c>
      <c r="C94" s="6">
        <v>0.75</v>
      </c>
      <c r="D94" s="7" t="s">
        <v>127</v>
      </c>
      <c r="E94" s="7" t="s">
        <v>106</v>
      </c>
      <c r="F94" s="7" t="s">
        <v>107</v>
      </c>
      <c r="H94" s="7" t="str">
        <f t="shared" si="5"/>
        <v>C172 - LancasterWeek 2</v>
      </c>
      <c r="I94" s="7" t="str">
        <f t="shared" si="6"/>
        <v>C173 - McGillWeek 2</v>
      </c>
      <c r="J94" t="str">
        <f t="shared" si="7"/>
        <v>Field D1</v>
      </c>
      <c r="K94" t="str">
        <f t="shared" si="8"/>
        <v>Va-du-mar McMillan Park / Field D1</v>
      </c>
      <c r="L94" s="7" t="s">
        <v>106</v>
      </c>
      <c r="M94" s="7" t="s">
        <v>107</v>
      </c>
      <c r="N94" s="6">
        <f t="shared" si="9"/>
        <v>0.75</v>
      </c>
    </row>
    <row r="95" spans="1:14">
      <c r="A95" t="s">
        <v>7</v>
      </c>
      <c r="B95" s="5">
        <v>45017</v>
      </c>
      <c r="C95" s="6">
        <v>0.75</v>
      </c>
      <c r="D95" s="7" t="s">
        <v>129</v>
      </c>
      <c r="E95" s="7" t="s">
        <v>108</v>
      </c>
      <c r="F95" s="7" t="s">
        <v>109</v>
      </c>
      <c r="H95" s="7" t="str">
        <f t="shared" si="5"/>
        <v>C174 - PrimWeek 2</v>
      </c>
      <c r="I95" s="7" t="str">
        <f t="shared" si="6"/>
        <v>C175 - RestrepoWeek 2</v>
      </c>
      <c r="J95" t="str">
        <f t="shared" si="7"/>
        <v>Field G1</v>
      </c>
      <c r="K95" t="str">
        <f t="shared" si="8"/>
        <v>Va-du-mar McMillan Park / Field G1</v>
      </c>
      <c r="L95" s="7" t="s">
        <v>108</v>
      </c>
      <c r="M95" s="7" t="s">
        <v>109</v>
      </c>
      <c r="N95" s="6">
        <f t="shared" si="9"/>
        <v>0.75</v>
      </c>
    </row>
    <row r="96" spans="1:14">
      <c r="A96" t="s">
        <v>7</v>
      </c>
      <c r="B96" s="5">
        <v>45017</v>
      </c>
      <c r="C96" s="6">
        <v>0.75</v>
      </c>
      <c r="D96" s="7" t="s">
        <v>130</v>
      </c>
      <c r="E96" s="7" t="s">
        <v>110</v>
      </c>
      <c r="F96" s="7" t="s">
        <v>105</v>
      </c>
      <c r="H96" s="7" t="str">
        <f t="shared" si="5"/>
        <v>C176 - ZelesnikWeek 2</v>
      </c>
      <c r="I96" s="7" t="str">
        <f t="shared" si="6"/>
        <v>C171 - GallegosWeek 2</v>
      </c>
      <c r="J96" t="str">
        <f t="shared" si="7"/>
        <v>Field G2</v>
      </c>
      <c r="K96" t="str">
        <f t="shared" si="8"/>
        <v>Va-du-mar McMillan Park / Field G2</v>
      </c>
      <c r="L96" s="7" t="s">
        <v>110</v>
      </c>
      <c r="M96" s="7" t="s">
        <v>105</v>
      </c>
      <c r="N96" s="6">
        <f t="shared" si="9"/>
        <v>0.75</v>
      </c>
    </row>
    <row r="97" spans="1:14">
      <c r="A97" t="s">
        <v>7</v>
      </c>
      <c r="B97" s="5">
        <v>45017</v>
      </c>
      <c r="C97" s="6">
        <v>0.8125</v>
      </c>
      <c r="D97" s="7" t="s">
        <v>127</v>
      </c>
      <c r="E97" s="7" t="s">
        <v>99</v>
      </c>
      <c r="F97" s="7" t="s">
        <v>98</v>
      </c>
      <c r="H97" s="7" t="str">
        <f t="shared" si="5"/>
        <v>C312 - GalanWeek 2</v>
      </c>
      <c r="I97" s="7" t="str">
        <f t="shared" si="6"/>
        <v>C311 - OverstreetWeek 2</v>
      </c>
      <c r="J97" t="str">
        <f t="shared" si="7"/>
        <v>Field D1</v>
      </c>
      <c r="K97" t="str">
        <f t="shared" si="8"/>
        <v>Va-du-mar McMillan Park / Field D1</v>
      </c>
      <c r="L97" s="7" t="s">
        <v>99</v>
      </c>
      <c r="M97" s="7" t="s">
        <v>98</v>
      </c>
      <c r="N97" s="6">
        <f t="shared" si="9"/>
        <v>0.8125</v>
      </c>
    </row>
    <row r="98" spans="1:14">
      <c r="A98" t="s">
        <v>7</v>
      </c>
      <c r="B98" s="5">
        <v>45017</v>
      </c>
      <c r="C98" s="6">
        <v>0.8125</v>
      </c>
      <c r="D98" s="7" t="s">
        <v>129</v>
      </c>
      <c r="E98" s="7" t="s">
        <v>101</v>
      </c>
      <c r="F98" s="7" t="s">
        <v>102</v>
      </c>
      <c r="H98" s="7" t="str">
        <f t="shared" si="5"/>
        <v>C372 - Rubalcava/PackWeek 2</v>
      </c>
      <c r="I98" s="7" t="str">
        <f t="shared" si="6"/>
        <v>C373 - SwaneyWeek 2</v>
      </c>
      <c r="J98" t="str">
        <f t="shared" si="7"/>
        <v>Field G1</v>
      </c>
      <c r="K98" t="str">
        <f t="shared" si="8"/>
        <v>Va-du-mar McMillan Park / Field G1</v>
      </c>
      <c r="L98" s="7" t="s">
        <v>101</v>
      </c>
      <c r="M98" s="7" t="s">
        <v>102</v>
      </c>
      <c r="N98" s="6">
        <f t="shared" si="9"/>
        <v>0.8125</v>
      </c>
    </row>
    <row r="99" spans="1:14">
      <c r="A99" t="s">
        <v>7</v>
      </c>
      <c r="B99" s="5">
        <v>45017</v>
      </c>
      <c r="C99" s="6">
        <v>0.8125</v>
      </c>
      <c r="D99" s="7" t="s">
        <v>130</v>
      </c>
      <c r="E99" s="7" t="s">
        <v>103</v>
      </c>
      <c r="F99" s="7" t="s">
        <v>104</v>
      </c>
      <c r="H99" s="7" t="str">
        <f t="shared" si="5"/>
        <v>C374 - GallegosWeek 2</v>
      </c>
      <c r="I99" s="7" t="str">
        <f t="shared" si="6"/>
        <v>C375 - A. GallegosWeek 2</v>
      </c>
      <c r="J99" t="str">
        <f t="shared" si="7"/>
        <v>Field G2</v>
      </c>
      <c r="K99" t="str">
        <f t="shared" si="8"/>
        <v>Va-du-mar McMillan Park / Field G2</v>
      </c>
      <c r="L99" s="7" t="s">
        <v>103</v>
      </c>
      <c r="M99" s="7" t="s">
        <v>104</v>
      </c>
      <c r="N99" s="6">
        <f t="shared" si="9"/>
        <v>0.8125</v>
      </c>
    </row>
    <row r="100" spans="1:14">
      <c r="A100" t="s">
        <v>8</v>
      </c>
      <c r="B100" s="5">
        <v>45031</v>
      </c>
      <c r="C100" s="6">
        <v>0.375</v>
      </c>
      <c r="D100" s="7" t="s">
        <v>112</v>
      </c>
      <c r="E100" s="7" t="s">
        <v>13</v>
      </c>
      <c r="F100" s="7" t="s">
        <v>15</v>
      </c>
      <c r="H100" s="7" t="str">
        <f t="shared" si="5"/>
        <v>M771 - Wall/EdmondsWeek 3</v>
      </c>
      <c r="I100" s="7" t="str">
        <f t="shared" si="6"/>
        <v>M773 - ThompsonWeek 3</v>
      </c>
      <c r="J100" t="str">
        <f t="shared" si="7"/>
        <v>Field B1</v>
      </c>
      <c r="K100" t="str">
        <f t="shared" si="8"/>
        <v>Va-du-mar McMillan Park / Field B1</v>
      </c>
      <c r="L100" s="7" t="s">
        <v>13</v>
      </c>
      <c r="M100" s="7" t="s">
        <v>15</v>
      </c>
      <c r="N100" s="6">
        <f t="shared" si="9"/>
        <v>0.375</v>
      </c>
    </row>
    <row r="101" spans="1:14">
      <c r="A101" t="s">
        <v>8</v>
      </c>
      <c r="B101" s="5">
        <v>45031</v>
      </c>
      <c r="C101" s="6">
        <v>0.375</v>
      </c>
      <c r="D101" s="7" t="s">
        <v>113</v>
      </c>
      <c r="E101" s="7" t="s">
        <v>14</v>
      </c>
      <c r="F101" s="7" t="s">
        <v>16</v>
      </c>
      <c r="H101" s="7" t="str">
        <f t="shared" si="5"/>
        <v>M772 - HowieWeek 3</v>
      </c>
      <c r="I101" s="7" t="str">
        <f t="shared" si="6"/>
        <v>M774 - DeichmanWeek 3</v>
      </c>
      <c r="J101" t="str">
        <f t="shared" si="7"/>
        <v>Field B2</v>
      </c>
      <c r="K101" t="str">
        <f t="shared" si="8"/>
        <v>Va-du-mar McMillan Park / Field B2</v>
      </c>
      <c r="L101" s="7" t="s">
        <v>14</v>
      </c>
      <c r="M101" s="7" t="s">
        <v>16</v>
      </c>
      <c r="N101" s="6">
        <f t="shared" si="9"/>
        <v>0.375</v>
      </c>
    </row>
    <row r="102" spans="1:14">
      <c r="A102" t="s">
        <v>8</v>
      </c>
      <c r="B102" s="5">
        <v>45031</v>
      </c>
      <c r="C102" s="6">
        <v>0.375</v>
      </c>
      <c r="D102" s="7" t="s">
        <v>114</v>
      </c>
      <c r="E102" s="7" t="s">
        <v>17</v>
      </c>
      <c r="F102" s="7" t="s">
        <v>19</v>
      </c>
      <c r="H102" s="7" t="str">
        <f t="shared" si="5"/>
        <v>M775 - BeechWeek 3</v>
      </c>
      <c r="I102" s="7" t="str">
        <f t="shared" si="6"/>
        <v>M777 - Jen JohnWeek 3</v>
      </c>
      <c r="J102" t="str">
        <f t="shared" si="7"/>
        <v>Field B3</v>
      </c>
      <c r="K102" t="str">
        <f t="shared" si="8"/>
        <v>Va-du-mar McMillan Park / Field B3</v>
      </c>
      <c r="L102" s="7" t="s">
        <v>17</v>
      </c>
      <c r="M102" s="7" t="s">
        <v>19</v>
      </c>
      <c r="N102" s="6">
        <f t="shared" si="9"/>
        <v>0.375</v>
      </c>
    </row>
    <row r="103" spans="1:14">
      <c r="A103" t="s">
        <v>8</v>
      </c>
      <c r="B103" s="5">
        <v>45031</v>
      </c>
      <c r="C103" s="6">
        <v>0.375</v>
      </c>
      <c r="D103" s="7" t="s">
        <v>115</v>
      </c>
      <c r="E103" s="7" t="s">
        <v>18</v>
      </c>
      <c r="F103" s="7" t="s">
        <v>20</v>
      </c>
      <c r="H103" s="7" t="str">
        <f t="shared" si="5"/>
        <v>M776 - Perez-LopezWeek 3</v>
      </c>
      <c r="I103" s="7" t="str">
        <f t="shared" si="6"/>
        <v>M778 - PastorWeek 3</v>
      </c>
      <c r="J103" t="str">
        <f t="shared" si="7"/>
        <v>Field B4</v>
      </c>
      <c r="K103" t="str">
        <f t="shared" si="8"/>
        <v>Va-du-mar McMillan Park / Field B4</v>
      </c>
      <c r="L103" s="7" t="s">
        <v>18</v>
      </c>
      <c r="M103" s="7" t="s">
        <v>20</v>
      </c>
      <c r="N103" s="6">
        <f t="shared" si="9"/>
        <v>0.375</v>
      </c>
    </row>
    <row r="104" spans="1:14">
      <c r="A104" t="s">
        <v>8</v>
      </c>
      <c r="B104" s="5">
        <v>45031</v>
      </c>
      <c r="C104" s="6">
        <v>0.375</v>
      </c>
      <c r="D104" s="7" t="s">
        <v>116</v>
      </c>
      <c r="E104" s="7" t="s">
        <v>21</v>
      </c>
      <c r="F104" s="7" t="s">
        <v>23</v>
      </c>
      <c r="H104" s="7" t="str">
        <f t="shared" si="5"/>
        <v>M779 - Hegedus/HernandezWeek 3</v>
      </c>
      <c r="I104" s="7" t="str">
        <f t="shared" si="6"/>
        <v>M781 - Alvarado/StillingerWeek 3</v>
      </c>
      <c r="J104" t="str">
        <f t="shared" si="7"/>
        <v>Field B5</v>
      </c>
      <c r="K104" t="str">
        <f t="shared" si="8"/>
        <v>Va-du-mar McMillan Park / Field B5</v>
      </c>
      <c r="L104" s="7" t="s">
        <v>21</v>
      </c>
      <c r="M104" s="7" t="s">
        <v>23</v>
      </c>
      <c r="N104" s="6">
        <f t="shared" si="9"/>
        <v>0.375</v>
      </c>
    </row>
    <row r="105" spans="1:14">
      <c r="A105" t="s">
        <v>8</v>
      </c>
      <c r="B105" s="5">
        <v>45031</v>
      </c>
      <c r="C105" s="6">
        <v>0.375</v>
      </c>
      <c r="D105" s="7" t="s">
        <v>117</v>
      </c>
      <c r="E105" s="7" t="s">
        <v>22</v>
      </c>
      <c r="F105" s="7" t="s">
        <v>24</v>
      </c>
      <c r="H105" s="7" t="str">
        <f t="shared" si="5"/>
        <v>M780 - Inman/GrahamWeek 3</v>
      </c>
      <c r="I105" s="7" t="str">
        <f t="shared" si="6"/>
        <v>M782 - BargerWeek 3</v>
      </c>
      <c r="J105" t="str">
        <f t="shared" si="7"/>
        <v>Field B6</v>
      </c>
      <c r="K105" t="str">
        <f t="shared" si="8"/>
        <v>Va-du-mar McMillan Park / Field B6</v>
      </c>
      <c r="L105" s="7" t="s">
        <v>22</v>
      </c>
      <c r="M105" s="7" t="s">
        <v>24</v>
      </c>
      <c r="N105" s="6">
        <f t="shared" si="9"/>
        <v>0.375</v>
      </c>
    </row>
    <row r="106" spans="1:14">
      <c r="A106" t="s">
        <v>8</v>
      </c>
      <c r="B106" s="5">
        <v>45031</v>
      </c>
      <c r="C106" s="6">
        <v>0.375</v>
      </c>
      <c r="D106" s="7" t="s">
        <v>118</v>
      </c>
      <c r="E106" s="7" t="s">
        <v>25</v>
      </c>
      <c r="F106" s="7" t="s">
        <v>27</v>
      </c>
      <c r="H106" s="7" t="str">
        <f t="shared" si="5"/>
        <v>M783 - Kennedy/GalindoWeek 3</v>
      </c>
      <c r="I106" s="7" t="str">
        <f t="shared" si="6"/>
        <v>M785 - Godfrey/GodfreyWeek 3</v>
      </c>
      <c r="J106" t="str">
        <f t="shared" si="7"/>
        <v>Field B7</v>
      </c>
      <c r="K106" t="str">
        <f t="shared" si="8"/>
        <v>Va-du-mar McMillan Park / Field B7</v>
      </c>
      <c r="L106" s="7" t="s">
        <v>25</v>
      </c>
      <c r="M106" s="7" t="s">
        <v>27</v>
      </c>
      <c r="N106" s="6">
        <f t="shared" si="9"/>
        <v>0.375</v>
      </c>
    </row>
    <row r="107" spans="1:14">
      <c r="A107" t="s">
        <v>8</v>
      </c>
      <c r="B107" s="5">
        <v>45031</v>
      </c>
      <c r="C107" s="6">
        <v>0.375</v>
      </c>
      <c r="D107" s="7" t="s">
        <v>119</v>
      </c>
      <c r="E107" s="7" t="s">
        <v>26</v>
      </c>
      <c r="F107" s="7" t="s">
        <v>28</v>
      </c>
      <c r="H107" s="7" t="str">
        <f t="shared" si="5"/>
        <v>M784 - Bedoya/MooreWeek 3</v>
      </c>
      <c r="I107" s="7" t="str">
        <f t="shared" si="6"/>
        <v>M786 - Dunn/DunnWeek 3</v>
      </c>
      <c r="J107" t="str">
        <f t="shared" si="7"/>
        <v>Field B8</v>
      </c>
      <c r="K107" t="str">
        <f t="shared" si="8"/>
        <v>Va-du-mar McMillan Park / Field B8</v>
      </c>
      <c r="L107" s="7" t="s">
        <v>26</v>
      </c>
      <c r="M107" s="7" t="s">
        <v>28</v>
      </c>
      <c r="N107" s="6">
        <f t="shared" si="9"/>
        <v>0.375</v>
      </c>
    </row>
    <row r="108" spans="1:14">
      <c r="A108" t="s">
        <v>8</v>
      </c>
      <c r="B108" s="5">
        <v>45031</v>
      </c>
      <c r="C108" s="6">
        <v>0.375</v>
      </c>
      <c r="D108" s="7" t="s">
        <v>126</v>
      </c>
      <c r="E108" s="7" t="s">
        <v>54</v>
      </c>
      <c r="F108" s="7" t="s">
        <v>43</v>
      </c>
      <c r="H108" s="7" t="str">
        <f t="shared" si="5"/>
        <v>M674 - GrubaughWeek 3</v>
      </c>
      <c r="I108" s="7" t="str">
        <f t="shared" si="6"/>
        <v>M611 - Morgan/ScottWeek 3</v>
      </c>
      <c r="J108" t="str">
        <f t="shared" si="7"/>
        <v>Field A1</v>
      </c>
      <c r="K108" t="str">
        <f t="shared" si="8"/>
        <v>Va-du-mar McMillan Park / Field A1</v>
      </c>
      <c r="L108" s="7" t="s">
        <v>54</v>
      </c>
      <c r="M108" s="7" t="s">
        <v>43</v>
      </c>
      <c r="N108" s="6">
        <f t="shared" si="9"/>
        <v>0.375</v>
      </c>
    </row>
    <row r="109" spans="1:14">
      <c r="A109" t="s">
        <v>8</v>
      </c>
      <c r="B109" s="5">
        <v>45031</v>
      </c>
      <c r="C109" s="6">
        <v>0.375</v>
      </c>
      <c r="D109" s="7" t="s">
        <v>121</v>
      </c>
      <c r="E109" s="7" t="s">
        <v>53</v>
      </c>
      <c r="F109" s="7" t="s">
        <v>47</v>
      </c>
      <c r="H109" s="7" t="str">
        <f t="shared" si="5"/>
        <v>M673 - RiceWeek 3</v>
      </c>
      <c r="I109" s="7" t="str">
        <f t="shared" si="6"/>
        <v>M672 - Golovatyuk/SalvaWeek 3</v>
      </c>
      <c r="J109" t="str">
        <f t="shared" si="7"/>
        <v>Field A3</v>
      </c>
      <c r="K109" t="str">
        <f t="shared" si="8"/>
        <v>Va-du-mar McMillan Park / Field A3</v>
      </c>
      <c r="L109" s="7" t="s">
        <v>53</v>
      </c>
      <c r="M109" s="7" t="s">
        <v>47</v>
      </c>
      <c r="N109" s="6">
        <f t="shared" si="9"/>
        <v>0.375</v>
      </c>
    </row>
    <row r="110" spans="1:14">
      <c r="A110" t="s">
        <v>8</v>
      </c>
      <c r="B110" s="5">
        <v>45031</v>
      </c>
      <c r="C110" s="6">
        <v>0.375</v>
      </c>
      <c r="D110" s="7" t="s">
        <v>122</v>
      </c>
      <c r="E110" s="7" t="s">
        <v>66</v>
      </c>
      <c r="F110" s="7" t="s">
        <v>68</v>
      </c>
      <c r="H110" s="7" t="str">
        <f t="shared" si="5"/>
        <v>F673 - DavisWeek 3</v>
      </c>
      <c r="I110" s="7" t="str">
        <f t="shared" si="6"/>
        <v>F675 - W. Smith/D'AuroraWeek 3</v>
      </c>
      <c r="J110" t="str">
        <f t="shared" si="7"/>
        <v>Field A4</v>
      </c>
      <c r="K110" t="str">
        <f t="shared" si="8"/>
        <v>Va-du-mar McMillan Park / Field A4</v>
      </c>
      <c r="L110" s="7" t="s">
        <v>66</v>
      </c>
      <c r="M110" s="7" t="s">
        <v>68</v>
      </c>
      <c r="N110" s="6">
        <f t="shared" si="9"/>
        <v>0.375</v>
      </c>
    </row>
    <row r="111" spans="1:14">
      <c r="A111" t="s">
        <v>8</v>
      </c>
      <c r="B111" s="5">
        <v>45031</v>
      </c>
      <c r="C111" s="6">
        <v>0.375</v>
      </c>
      <c r="D111" s="7" t="s">
        <v>123</v>
      </c>
      <c r="E111" s="7" t="s">
        <v>76</v>
      </c>
      <c r="F111" s="7" t="s">
        <v>78</v>
      </c>
      <c r="H111" s="7" t="str">
        <f t="shared" si="5"/>
        <v>M573 - Armstrong/RodriguezWeek 3</v>
      </c>
      <c r="I111" s="7" t="str">
        <f t="shared" si="6"/>
        <v>M575 - JohnsonWeek 3</v>
      </c>
      <c r="J111" t="str">
        <f t="shared" si="7"/>
        <v>Field C1</v>
      </c>
      <c r="K111" t="str">
        <f t="shared" si="8"/>
        <v>Va-du-mar McMillan Park / Field C1</v>
      </c>
      <c r="L111" s="7" t="s">
        <v>76</v>
      </c>
      <c r="M111" s="7" t="s">
        <v>78</v>
      </c>
      <c r="N111" s="6">
        <f t="shared" si="9"/>
        <v>0.375</v>
      </c>
    </row>
    <row r="112" spans="1:14">
      <c r="A112" t="s">
        <v>8</v>
      </c>
      <c r="B112" s="5">
        <v>45031</v>
      </c>
      <c r="C112" s="6">
        <v>0.375</v>
      </c>
      <c r="D112" s="7" t="s">
        <v>124</v>
      </c>
      <c r="E112" s="7" t="s">
        <v>83</v>
      </c>
      <c r="F112" s="7" t="s">
        <v>85</v>
      </c>
      <c r="H112" s="7" t="str">
        <f t="shared" si="5"/>
        <v>F511 - Tirado/GrayWeek 3</v>
      </c>
      <c r="I112" s="7" t="str">
        <f t="shared" si="6"/>
        <v>F571 - Rubalcava/RubalcavaWeek 3</v>
      </c>
      <c r="J112" t="str">
        <f t="shared" si="7"/>
        <v>Field C2</v>
      </c>
      <c r="K112" t="str">
        <f t="shared" si="8"/>
        <v>Va-du-mar McMillan Park / Field C2</v>
      </c>
      <c r="L112" s="7" t="s">
        <v>83</v>
      </c>
      <c r="M112" s="7" t="s">
        <v>85</v>
      </c>
      <c r="N112" s="6">
        <f t="shared" si="9"/>
        <v>0.375</v>
      </c>
    </row>
    <row r="113" spans="1:14">
      <c r="A113" t="s">
        <v>8</v>
      </c>
      <c r="B113" s="5">
        <v>45031</v>
      </c>
      <c r="C113" s="6">
        <v>0.375</v>
      </c>
      <c r="D113" s="7" t="s">
        <v>128</v>
      </c>
      <c r="E113" s="7" t="s">
        <v>84</v>
      </c>
      <c r="F113" s="7" t="s">
        <v>87</v>
      </c>
      <c r="H113" s="7" t="str">
        <f t="shared" si="5"/>
        <v>F512 - Champion/ReichWeek 3</v>
      </c>
      <c r="I113" s="7" t="str">
        <f t="shared" si="6"/>
        <v>F573 - TrejoWeek 3</v>
      </c>
      <c r="J113" t="str">
        <f t="shared" si="7"/>
        <v>Field F2</v>
      </c>
      <c r="K113" t="str">
        <f t="shared" si="8"/>
        <v>Va-du-mar McMillan Park / Field F2</v>
      </c>
      <c r="L113" s="7" t="s">
        <v>84</v>
      </c>
      <c r="M113" s="7" t="s">
        <v>87</v>
      </c>
      <c r="N113" s="6">
        <f t="shared" si="9"/>
        <v>0.375</v>
      </c>
    </row>
    <row r="114" spans="1:14">
      <c r="A114" t="s">
        <v>8</v>
      </c>
      <c r="B114" s="5">
        <v>45031</v>
      </c>
      <c r="C114" s="6">
        <v>0.4375</v>
      </c>
      <c r="D114" s="7" t="s">
        <v>112</v>
      </c>
      <c r="E114" s="7" t="s">
        <v>29</v>
      </c>
      <c r="F114" s="7" t="s">
        <v>31</v>
      </c>
      <c r="H114" s="7" t="str">
        <f t="shared" si="5"/>
        <v>F711 - StetarWeek 3</v>
      </c>
      <c r="I114" s="7" t="str">
        <f t="shared" si="6"/>
        <v>F713 - BrunkenWeek 3</v>
      </c>
      <c r="J114" t="str">
        <f t="shared" si="7"/>
        <v>Field B1</v>
      </c>
      <c r="K114" t="str">
        <f t="shared" si="8"/>
        <v>Va-du-mar McMillan Park / Field B1</v>
      </c>
      <c r="L114" s="7" t="s">
        <v>29</v>
      </c>
      <c r="M114" s="7" t="s">
        <v>31</v>
      </c>
      <c r="N114" s="6">
        <f t="shared" si="9"/>
        <v>0.4375</v>
      </c>
    </row>
    <row r="115" spans="1:14">
      <c r="A115" t="s">
        <v>8</v>
      </c>
      <c r="B115" s="5">
        <v>45031</v>
      </c>
      <c r="C115" s="6">
        <v>0.4375</v>
      </c>
      <c r="D115" s="7" t="s">
        <v>113</v>
      </c>
      <c r="E115" s="7" t="s">
        <v>30</v>
      </c>
      <c r="F115" s="7" t="s">
        <v>32</v>
      </c>
      <c r="H115" s="7" t="str">
        <f t="shared" si="5"/>
        <v>F712 - ElmoreWeek 3</v>
      </c>
      <c r="I115" s="7" t="str">
        <f t="shared" si="6"/>
        <v>F714 - MorganWeek 3</v>
      </c>
      <c r="J115" t="str">
        <f t="shared" si="7"/>
        <v>Field B2</v>
      </c>
      <c r="K115" t="str">
        <f t="shared" si="8"/>
        <v>Va-du-mar McMillan Park / Field B2</v>
      </c>
      <c r="L115" s="7" t="s">
        <v>30</v>
      </c>
      <c r="M115" s="7" t="s">
        <v>32</v>
      </c>
      <c r="N115" s="6">
        <f t="shared" si="9"/>
        <v>0.4375</v>
      </c>
    </row>
    <row r="116" spans="1:14">
      <c r="A116" t="s">
        <v>8</v>
      </c>
      <c r="B116" s="5">
        <v>45031</v>
      </c>
      <c r="C116" s="6">
        <v>0.4375</v>
      </c>
      <c r="D116" s="7" t="s">
        <v>114</v>
      </c>
      <c r="E116" s="7" t="s">
        <v>33</v>
      </c>
      <c r="F116" s="7" t="s">
        <v>35</v>
      </c>
      <c r="H116" s="7" t="str">
        <f t="shared" si="5"/>
        <v>F715 - Rogers/RogersWeek 3</v>
      </c>
      <c r="I116" s="7" t="str">
        <f t="shared" si="6"/>
        <v>F717 - BurkoWeek 3</v>
      </c>
      <c r="J116" t="str">
        <f t="shared" si="7"/>
        <v>Field B3</v>
      </c>
      <c r="K116" t="str">
        <f t="shared" si="8"/>
        <v>Va-du-mar McMillan Park / Field B3</v>
      </c>
      <c r="L116" s="7" t="s">
        <v>33</v>
      </c>
      <c r="M116" s="7" t="s">
        <v>35</v>
      </c>
      <c r="N116" s="6">
        <f t="shared" si="9"/>
        <v>0.4375</v>
      </c>
    </row>
    <row r="117" spans="1:14">
      <c r="A117" t="s">
        <v>8</v>
      </c>
      <c r="B117" s="5">
        <v>45031</v>
      </c>
      <c r="C117" s="6">
        <v>0.4375</v>
      </c>
      <c r="D117" s="7" t="s">
        <v>115</v>
      </c>
      <c r="E117" s="7" t="s">
        <v>34</v>
      </c>
      <c r="F117" s="7" t="s">
        <v>36</v>
      </c>
      <c r="H117" s="7" t="str">
        <f t="shared" si="5"/>
        <v>F716 - SparksWeek 3</v>
      </c>
      <c r="I117" s="7" t="str">
        <f t="shared" si="6"/>
        <v>F719 - Taylor/TaylorWeek 3</v>
      </c>
      <c r="J117" t="str">
        <f t="shared" si="7"/>
        <v>Field B4</v>
      </c>
      <c r="K117" t="str">
        <f t="shared" si="8"/>
        <v>Va-du-mar McMillan Park / Field B4</v>
      </c>
      <c r="L117" s="7" t="s">
        <v>34</v>
      </c>
      <c r="M117" s="7" t="s">
        <v>36</v>
      </c>
      <c r="N117" s="6">
        <f t="shared" si="9"/>
        <v>0.4375</v>
      </c>
    </row>
    <row r="118" spans="1:14">
      <c r="A118" t="s">
        <v>8</v>
      </c>
      <c r="B118" s="5">
        <v>45031</v>
      </c>
      <c r="C118" s="6">
        <v>0.4375</v>
      </c>
      <c r="D118" s="7" t="s">
        <v>116</v>
      </c>
      <c r="E118" s="7" t="s">
        <v>37</v>
      </c>
      <c r="F118" s="7" t="s">
        <v>40</v>
      </c>
      <c r="H118" s="7" t="str">
        <f t="shared" si="5"/>
        <v>F771 - Dunn/DunnWeek 3</v>
      </c>
      <c r="I118" s="7" t="str">
        <f t="shared" si="6"/>
        <v>F774 - NicholsWeek 3</v>
      </c>
      <c r="J118" t="str">
        <f t="shared" si="7"/>
        <v>Field B5</v>
      </c>
      <c r="K118" t="str">
        <f t="shared" si="8"/>
        <v>Va-du-mar McMillan Park / Field B5</v>
      </c>
      <c r="L118" s="7" t="s">
        <v>37</v>
      </c>
      <c r="M118" s="7" t="s">
        <v>40</v>
      </c>
      <c r="N118" s="6">
        <f t="shared" si="9"/>
        <v>0.4375</v>
      </c>
    </row>
    <row r="119" spans="1:14">
      <c r="A119" t="s">
        <v>8</v>
      </c>
      <c r="B119" s="5">
        <v>45031</v>
      </c>
      <c r="C119" s="6">
        <v>0.4375</v>
      </c>
      <c r="D119" s="7" t="s">
        <v>117</v>
      </c>
      <c r="E119" s="7" t="s">
        <v>38</v>
      </c>
      <c r="F119" s="7" t="s">
        <v>41</v>
      </c>
      <c r="H119" s="7" t="str">
        <f t="shared" si="5"/>
        <v>F772 - PearsonWeek 3</v>
      </c>
      <c r="I119" s="7" t="str">
        <f t="shared" si="6"/>
        <v>F776 - SwaneyWeek 3</v>
      </c>
      <c r="J119" t="str">
        <f t="shared" si="7"/>
        <v>Field B6</v>
      </c>
      <c r="K119" t="str">
        <f t="shared" si="8"/>
        <v>Va-du-mar McMillan Park / Field B6</v>
      </c>
      <c r="L119" s="7" t="s">
        <v>38</v>
      </c>
      <c r="M119" s="7" t="s">
        <v>41</v>
      </c>
      <c r="N119" s="6">
        <f t="shared" si="9"/>
        <v>0.4375</v>
      </c>
    </row>
    <row r="120" spans="1:14">
      <c r="A120" t="s">
        <v>8</v>
      </c>
      <c r="B120" s="5">
        <v>45031</v>
      </c>
      <c r="C120" s="6">
        <v>0.4375</v>
      </c>
      <c r="D120" s="7" t="s">
        <v>118</v>
      </c>
      <c r="E120" s="7" t="s">
        <v>39</v>
      </c>
      <c r="F120" s="7" t="s">
        <v>42</v>
      </c>
      <c r="H120" s="7" t="str">
        <f t="shared" si="5"/>
        <v>F773 - EvansWeek 3</v>
      </c>
      <c r="I120" s="7" t="str">
        <f t="shared" si="6"/>
        <v>F777 - TaylorWeek 3</v>
      </c>
      <c r="J120" t="str">
        <f t="shared" si="7"/>
        <v>Field B7</v>
      </c>
      <c r="K120" t="str">
        <f t="shared" si="8"/>
        <v>Va-du-mar McMillan Park / Field B7</v>
      </c>
      <c r="L120" s="7" t="s">
        <v>39</v>
      </c>
      <c r="M120" s="7" t="s">
        <v>42</v>
      </c>
      <c r="N120" s="6">
        <f t="shared" si="9"/>
        <v>0.4375</v>
      </c>
    </row>
    <row r="121" spans="1:14">
      <c r="A121" t="s">
        <v>8</v>
      </c>
      <c r="B121" s="5">
        <v>45031</v>
      </c>
      <c r="C121" s="6">
        <v>0.4375</v>
      </c>
      <c r="D121" s="7" t="s">
        <v>126</v>
      </c>
      <c r="E121" s="7" t="s">
        <v>67</v>
      </c>
      <c r="F121" s="7" t="s">
        <v>69</v>
      </c>
      <c r="H121" s="7" t="str">
        <f t="shared" si="5"/>
        <v>F674 - SlemendaWeek 3</v>
      </c>
      <c r="I121" s="7" t="str">
        <f t="shared" si="6"/>
        <v>F676 - Rogers/LuediWeek 3</v>
      </c>
      <c r="J121" t="str">
        <f t="shared" si="7"/>
        <v>Field A1</v>
      </c>
      <c r="K121" t="str">
        <f t="shared" si="8"/>
        <v>Va-du-mar McMillan Park / Field A1</v>
      </c>
      <c r="L121" s="7" t="s">
        <v>67</v>
      </c>
      <c r="M121" s="7" t="s">
        <v>69</v>
      </c>
      <c r="N121" s="6">
        <f t="shared" si="9"/>
        <v>0.4375</v>
      </c>
    </row>
    <row r="122" spans="1:14">
      <c r="A122" t="s">
        <v>8</v>
      </c>
      <c r="B122" s="5">
        <v>45031</v>
      </c>
      <c r="C122" s="6">
        <v>0.4375</v>
      </c>
      <c r="D122" s="7" t="s">
        <v>120</v>
      </c>
      <c r="E122" s="7" t="s">
        <v>58</v>
      </c>
      <c r="F122" s="7" t="s">
        <v>51</v>
      </c>
      <c r="H122" s="7" t="str">
        <f t="shared" si="5"/>
        <v>M682 - LanghamWeek 3</v>
      </c>
      <c r="I122" s="7" t="str">
        <f t="shared" si="6"/>
        <v>M679 - AlvaradoWeek 3</v>
      </c>
      <c r="J122" t="str">
        <f t="shared" si="7"/>
        <v>Field A2</v>
      </c>
      <c r="K122" t="str">
        <f t="shared" si="8"/>
        <v>Va-du-mar McMillan Park / Field A2</v>
      </c>
      <c r="L122" s="7" t="s">
        <v>58</v>
      </c>
      <c r="M122" s="7" t="s">
        <v>51</v>
      </c>
      <c r="N122" s="6">
        <f t="shared" si="9"/>
        <v>0.4375</v>
      </c>
    </row>
    <row r="123" spans="1:14">
      <c r="A123" t="s">
        <v>8</v>
      </c>
      <c r="B123" s="5">
        <v>45031</v>
      </c>
      <c r="C123" s="6">
        <v>0.4375</v>
      </c>
      <c r="D123" s="7" t="s">
        <v>122</v>
      </c>
      <c r="E123" s="7" t="s">
        <v>50</v>
      </c>
      <c r="F123" s="7" t="s">
        <v>55</v>
      </c>
      <c r="H123" s="7" t="str">
        <f t="shared" si="5"/>
        <v>M683 - StanislavovWeek 3</v>
      </c>
      <c r="I123" s="7" t="str">
        <f t="shared" si="6"/>
        <v>M675 - DavisWeek 3</v>
      </c>
      <c r="J123" t="str">
        <f t="shared" si="7"/>
        <v>Field A4</v>
      </c>
      <c r="K123" t="str">
        <f t="shared" si="8"/>
        <v>Va-du-mar McMillan Park / Field A4</v>
      </c>
      <c r="L123" s="7" t="s">
        <v>50</v>
      </c>
      <c r="M123" s="7" t="s">
        <v>55</v>
      </c>
      <c r="N123" s="6">
        <f t="shared" si="9"/>
        <v>0.4375</v>
      </c>
    </row>
    <row r="124" spans="1:14">
      <c r="A124" t="s">
        <v>8</v>
      </c>
      <c r="B124" s="5">
        <v>45031</v>
      </c>
      <c r="C124" s="6">
        <v>0.4375</v>
      </c>
      <c r="D124" s="7" t="s">
        <v>123</v>
      </c>
      <c r="E124" s="7" t="s">
        <v>75</v>
      </c>
      <c r="F124" s="7" t="s">
        <v>77</v>
      </c>
      <c r="H124" s="7" t="str">
        <f t="shared" si="5"/>
        <v>M576 - GrubaughWeek 3</v>
      </c>
      <c r="I124" s="7" t="str">
        <f t="shared" si="6"/>
        <v>M574 - HindsWeek 3</v>
      </c>
      <c r="J124" t="str">
        <f t="shared" si="7"/>
        <v>Field C1</v>
      </c>
      <c r="K124" t="str">
        <f t="shared" si="8"/>
        <v>Va-du-mar McMillan Park / Field C1</v>
      </c>
      <c r="L124" s="7" t="s">
        <v>75</v>
      </c>
      <c r="M124" s="7" t="s">
        <v>77</v>
      </c>
      <c r="N124" s="6">
        <f t="shared" si="9"/>
        <v>0.4375</v>
      </c>
    </row>
    <row r="125" spans="1:14">
      <c r="A125" t="s">
        <v>8</v>
      </c>
      <c r="B125" s="5">
        <v>45031</v>
      </c>
      <c r="C125" s="6">
        <v>0.4375</v>
      </c>
      <c r="D125" s="7" t="s">
        <v>124</v>
      </c>
      <c r="E125" s="7" t="s">
        <v>80</v>
      </c>
      <c r="F125" s="7" t="s">
        <v>82</v>
      </c>
      <c r="H125" s="7" t="str">
        <f t="shared" si="5"/>
        <v>M577 - Arteaga-HernandezWeek 3</v>
      </c>
      <c r="I125" s="7" t="str">
        <f t="shared" si="6"/>
        <v>M579 - WoodardWeek 3</v>
      </c>
      <c r="J125" t="str">
        <f t="shared" si="7"/>
        <v>Field C2</v>
      </c>
      <c r="K125" t="str">
        <f t="shared" si="8"/>
        <v>Va-du-mar McMillan Park / Field C2</v>
      </c>
      <c r="L125" s="7" t="s">
        <v>80</v>
      </c>
      <c r="M125" s="7" t="s">
        <v>82</v>
      </c>
      <c r="N125" s="6">
        <f t="shared" si="9"/>
        <v>0.4375</v>
      </c>
    </row>
    <row r="126" spans="1:14">
      <c r="A126" t="s">
        <v>8</v>
      </c>
      <c r="B126" s="5">
        <v>45031</v>
      </c>
      <c r="C126" s="6">
        <v>0.4375</v>
      </c>
      <c r="D126" s="7" t="s">
        <v>127</v>
      </c>
      <c r="E126" s="7" t="s">
        <v>89</v>
      </c>
      <c r="F126" s="7" t="s">
        <v>91</v>
      </c>
      <c r="H126" s="7" t="str">
        <f t="shared" si="5"/>
        <v>C411 - Champion/OverstreetWeek 3</v>
      </c>
      <c r="I126" s="7" t="str">
        <f t="shared" si="6"/>
        <v>C413 - TiradoWeek 3</v>
      </c>
      <c r="J126" t="str">
        <f t="shared" si="7"/>
        <v>Field D1</v>
      </c>
      <c r="K126" t="str">
        <f t="shared" si="8"/>
        <v>Va-du-mar McMillan Park / Field D1</v>
      </c>
      <c r="L126" s="7" t="s">
        <v>89</v>
      </c>
      <c r="M126" s="7" t="s">
        <v>91</v>
      </c>
      <c r="N126" s="6">
        <f t="shared" si="9"/>
        <v>0.4375</v>
      </c>
    </row>
    <row r="127" spans="1:14">
      <c r="A127" t="s">
        <v>8</v>
      </c>
      <c r="B127" s="5">
        <v>45031</v>
      </c>
      <c r="C127" s="6">
        <v>0.4375</v>
      </c>
      <c r="D127" s="7" t="s">
        <v>125</v>
      </c>
      <c r="E127" s="7" t="s">
        <v>148</v>
      </c>
      <c r="F127" s="7" t="s">
        <v>96</v>
      </c>
      <c r="H127" s="7" t="str">
        <f t="shared" si="5"/>
        <v>C474 - WilliamsWeek 3</v>
      </c>
      <c r="I127" s="7" t="str">
        <f t="shared" si="6"/>
        <v>C476 - Maldonado/TrejoWeek 3</v>
      </c>
      <c r="J127" t="str">
        <f t="shared" si="7"/>
        <v>Field D2</v>
      </c>
      <c r="K127" t="str">
        <f t="shared" si="8"/>
        <v>Va-du-mar McMillan Park / Field D2</v>
      </c>
      <c r="L127" s="7" t="s">
        <v>148</v>
      </c>
      <c r="M127" s="7" t="s">
        <v>96</v>
      </c>
      <c r="N127" s="6">
        <f t="shared" si="9"/>
        <v>0.4375</v>
      </c>
    </row>
    <row r="128" spans="1:14">
      <c r="A128" t="s">
        <v>8</v>
      </c>
      <c r="B128" s="5">
        <v>45031</v>
      </c>
      <c r="C128" s="6">
        <v>0.5</v>
      </c>
      <c r="D128" s="7" t="s">
        <v>126</v>
      </c>
      <c r="E128" s="7" t="s">
        <v>48</v>
      </c>
      <c r="F128" s="7" t="s">
        <v>49</v>
      </c>
      <c r="H128" s="7" t="str">
        <f t="shared" si="5"/>
        <v>M676 - Stetar/BrunkenWeek 3</v>
      </c>
      <c r="I128" s="7" t="str">
        <f t="shared" si="6"/>
        <v>M677 - Reyes/WrightWeek 3</v>
      </c>
      <c r="J128" t="str">
        <f t="shared" si="7"/>
        <v>Field A1</v>
      </c>
      <c r="K128" t="str">
        <f t="shared" si="8"/>
        <v>Va-du-mar McMillan Park / Field A1</v>
      </c>
      <c r="L128" s="7" t="s">
        <v>48</v>
      </c>
      <c r="M128" s="7" t="s">
        <v>49</v>
      </c>
      <c r="N128" s="6">
        <f t="shared" si="9"/>
        <v>0.5</v>
      </c>
    </row>
    <row r="129" spans="1:14">
      <c r="A129" t="s">
        <v>8</v>
      </c>
      <c r="B129" s="5">
        <v>45031</v>
      </c>
      <c r="C129" s="6">
        <v>0.5</v>
      </c>
      <c r="D129" s="7" t="s">
        <v>121</v>
      </c>
      <c r="E129" s="7" t="s">
        <v>62</v>
      </c>
      <c r="F129" s="7" t="s">
        <v>64</v>
      </c>
      <c r="H129" s="7" t="str">
        <f t="shared" si="5"/>
        <v>F612 - Quillen/BarrettWeek 3</v>
      </c>
      <c r="I129" s="7" t="str">
        <f t="shared" si="6"/>
        <v>F671 - PerigoWeek 3</v>
      </c>
      <c r="J129" t="str">
        <f t="shared" si="7"/>
        <v>Field A3</v>
      </c>
      <c r="K129" t="str">
        <f t="shared" si="8"/>
        <v>Va-du-mar McMillan Park / Field A3</v>
      </c>
      <c r="L129" s="7" t="s">
        <v>62</v>
      </c>
      <c r="M129" s="7" t="s">
        <v>64</v>
      </c>
      <c r="N129" s="6">
        <f t="shared" si="9"/>
        <v>0.5</v>
      </c>
    </row>
    <row r="130" spans="1:14">
      <c r="A130" t="s">
        <v>8</v>
      </c>
      <c r="B130" s="5">
        <v>45031</v>
      </c>
      <c r="C130" s="6">
        <v>0.5</v>
      </c>
      <c r="D130" s="7" t="s">
        <v>124</v>
      </c>
      <c r="E130" s="7" t="s">
        <v>79</v>
      </c>
      <c r="F130" s="7" t="s">
        <v>81</v>
      </c>
      <c r="H130" s="7" t="str">
        <f t="shared" si="5"/>
        <v>M572 - Greene/LeeWeek 3</v>
      </c>
      <c r="I130" s="7" t="str">
        <f t="shared" si="6"/>
        <v>M578 - Arcila/ArcilaWeek 3</v>
      </c>
      <c r="J130" t="str">
        <f t="shared" si="7"/>
        <v>Field C2</v>
      </c>
      <c r="K130" t="str">
        <f t="shared" si="8"/>
        <v>Va-du-mar McMillan Park / Field C2</v>
      </c>
      <c r="L130" s="7" t="s">
        <v>79</v>
      </c>
      <c r="M130" s="7" t="s">
        <v>81</v>
      </c>
      <c r="N130" s="6">
        <f t="shared" si="9"/>
        <v>0.5</v>
      </c>
    </row>
    <row r="131" spans="1:14">
      <c r="A131" t="s">
        <v>8</v>
      </c>
      <c r="B131" s="5">
        <v>45031</v>
      </c>
      <c r="C131" s="6">
        <v>0.5</v>
      </c>
      <c r="D131" s="7" t="s">
        <v>128</v>
      </c>
      <c r="E131" s="7" t="s">
        <v>86</v>
      </c>
      <c r="F131" s="7" t="s">
        <v>88</v>
      </c>
      <c r="H131" s="7" t="str">
        <f t="shared" ref="H131:H194" si="10">E131&amp;$A131</f>
        <v>F572 - Valdez/ReynoldsWeek 3</v>
      </c>
      <c r="I131" s="7" t="str">
        <f t="shared" ref="I131:I194" si="11">F131&amp;$A131</f>
        <v>F574 - Stanislavov/KiehlWeek 3</v>
      </c>
      <c r="J131" t="str">
        <f t="shared" ref="J131:J194" si="12">"Field "&amp;D131</f>
        <v>Field F2</v>
      </c>
      <c r="K131" t="str">
        <f t="shared" ref="K131:K169" si="13">"Va-du-mar McMillan Park / "&amp;J131</f>
        <v>Va-du-mar McMillan Park / Field F2</v>
      </c>
      <c r="L131" s="7" t="s">
        <v>86</v>
      </c>
      <c r="M131" s="7" t="s">
        <v>88</v>
      </c>
      <c r="N131" s="6">
        <f t="shared" ref="N131:N194" si="14">C131</f>
        <v>0.5</v>
      </c>
    </row>
    <row r="132" spans="1:14">
      <c r="A132" t="s">
        <v>8</v>
      </c>
      <c r="B132" s="5">
        <v>45031</v>
      </c>
      <c r="C132" s="6">
        <v>0.5</v>
      </c>
      <c r="D132" s="7" t="s">
        <v>125</v>
      </c>
      <c r="E132" s="7" t="s">
        <v>90</v>
      </c>
      <c r="F132" s="7" t="s">
        <v>92</v>
      </c>
      <c r="H132" s="7" t="str">
        <f t="shared" si="10"/>
        <v>C412 - RogersWeek 3</v>
      </c>
      <c r="I132" s="7" t="str">
        <f t="shared" si="11"/>
        <v>C471 - Gobillot/GobillotWeek 3</v>
      </c>
      <c r="J132" t="str">
        <f t="shared" si="12"/>
        <v>Field D2</v>
      </c>
      <c r="K132" t="str">
        <f t="shared" si="13"/>
        <v>Va-du-mar McMillan Park / Field D2</v>
      </c>
      <c r="L132" s="7" t="s">
        <v>90</v>
      </c>
      <c r="M132" s="7" t="s">
        <v>92</v>
      </c>
      <c r="N132" s="6">
        <f t="shared" si="14"/>
        <v>0.5</v>
      </c>
    </row>
    <row r="133" spans="1:14">
      <c r="A133" t="s">
        <v>8</v>
      </c>
      <c r="B133" s="5">
        <v>45031</v>
      </c>
      <c r="C133" s="6">
        <v>0.5625</v>
      </c>
      <c r="D133" s="7" t="s">
        <v>126</v>
      </c>
      <c r="E133" s="7" t="s">
        <v>59</v>
      </c>
      <c r="F133" s="7" t="s">
        <v>57</v>
      </c>
      <c r="H133" s="7" t="str">
        <f t="shared" si="10"/>
        <v>M678 - LadetWeek 3</v>
      </c>
      <c r="I133" s="7" t="str">
        <f t="shared" si="11"/>
        <v>M681 - SpradlinWeek 3</v>
      </c>
      <c r="J133" t="str">
        <f t="shared" si="12"/>
        <v>Field A1</v>
      </c>
      <c r="K133" t="str">
        <f t="shared" si="13"/>
        <v>Va-du-mar McMillan Park / Field A1</v>
      </c>
      <c r="L133" s="7" t="s">
        <v>59</v>
      </c>
      <c r="M133" s="7" t="s">
        <v>57</v>
      </c>
      <c r="N133" s="6">
        <f t="shared" si="14"/>
        <v>0.5625</v>
      </c>
    </row>
    <row r="134" spans="1:14">
      <c r="A134" t="s">
        <v>8</v>
      </c>
      <c r="B134" s="5">
        <v>45031</v>
      </c>
      <c r="C134" s="6">
        <v>0.5625</v>
      </c>
      <c r="D134" s="7" t="s">
        <v>120</v>
      </c>
      <c r="E134" s="7" t="s">
        <v>61</v>
      </c>
      <c r="F134" s="7" t="s">
        <v>63</v>
      </c>
      <c r="H134" s="7" t="str">
        <f t="shared" si="10"/>
        <v>F611 - VanceWeek 3</v>
      </c>
      <c r="I134" s="7" t="str">
        <f t="shared" si="11"/>
        <v>F613 - J. SmithWeek 3</v>
      </c>
      <c r="J134" t="str">
        <f t="shared" si="12"/>
        <v>Field A2</v>
      </c>
      <c r="K134" t="str">
        <f t="shared" si="13"/>
        <v>Va-du-mar McMillan Park / Field A2</v>
      </c>
      <c r="L134" s="7" t="s">
        <v>61</v>
      </c>
      <c r="M134" s="7" t="s">
        <v>63</v>
      </c>
      <c r="N134" s="6">
        <f t="shared" si="14"/>
        <v>0.5625</v>
      </c>
    </row>
    <row r="135" spans="1:14">
      <c r="A135" t="s">
        <v>8</v>
      </c>
      <c r="B135" s="5">
        <v>45031</v>
      </c>
      <c r="C135" s="6">
        <v>0.5625</v>
      </c>
      <c r="D135" s="7" t="s">
        <v>121</v>
      </c>
      <c r="E135" s="7" t="s">
        <v>44</v>
      </c>
      <c r="F135" s="7" t="s">
        <v>46</v>
      </c>
      <c r="H135" s="7" t="str">
        <f t="shared" si="10"/>
        <v>M612 - Braswell/Martin/GardnerWeek 3</v>
      </c>
      <c r="I135" s="7" t="str">
        <f t="shared" si="11"/>
        <v>M671 - LeducWeek 3</v>
      </c>
      <c r="J135" t="str">
        <f t="shared" si="12"/>
        <v>Field A3</v>
      </c>
      <c r="K135" t="str">
        <f t="shared" si="13"/>
        <v>Va-du-mar McMillan Park / Field A3</v>
      </c>
      <c r="L135" s="7" t="s">
        <v>44</v>
      </c>
      <c r="M135" s="7" t="s">
        <v>46</v>
      </c>
      <c r="N135" s="6">
        <f t="shared" si="14"/>
        <v>0.5625</v>
      </c>
    </row>
    <row r="136" spans="1:14">
      <c r="A136" t="s">
        <v>8</v>
      </c>
      <c r="B136" s="5">
        <v>45031</v>
      </c>
      <c r="C136" s="6">
        <v>0.5625</v>
      </c>
      <c r="D136" s="7" t="s">
        <v>123</v>
      </c>
      <c r="E136" s="7" t="s">
        <v>71</v>
      </c>
      <c r="F136" s="7" t="s">
        <v>73</v>
      </c>
      <c r="H136" s="7" t="str">
        <f t="shared" si="10"/>
        <v>M511 - GosnellWeek 3</v>
      </c>
      <c r="I136" s="7" t="str">
        <f t="shared" si="11"/>
        <v>M570 - MooreWeek 3</v>
      </c>
      <c r="J136" t="str">
        <f t="shared" si="12"/>
        <v>Field C1</v>
      </c>
      <c r="K136" t="str">
        <f t="shared" si="13"/>
        <v>Va-du-mar McMillan Park / Field C1</v>
      </c>
      <c r="L136" s="7" t="s">
        <v>71</v>
      </c>
      <c r="M136" s="7" t="s">
        <v>73</v>
      </c>
      <c r="N136" s="6">
        <f t="shared" si="14"/>
        <v>0.5625</v>
      </c>
    </row>
    <row r="137" spans="1:14">
      <c r="A137" t="s">
        <v>8</v>
      </c>
      <c r="B137" s="5">
        <v>45031</v>
      </c>
      <c r="C137" s="6">
        <v>0.5625</v>
      </c>
      <c r="D137" s="7" t="s">
        <v>127</v>
      </c>
      <c r="E137" s="7" t="s">
        <v>93</v>
      </c>
      <c r="F137" s="7" t="s">
        <v>97</v>
      </c>
      <c r="H137" s="7" t="str">
        <f t="shared" si="10"/>
        <v>C472 - ZelesnikWeek 3</v>
      </c>
      <c r="I137" s="7" t="str">
        <f t="shared" si="11"/>
        <v>C477 - ReyesWeek 3</v>
      </c>
      <c r="J137" t="str">
        <f t="shared" si="12"/>
        <v>Field D1</v>
      </c>
      <c r="K137" t="str">
        <f t="shared" si="13"/>
        <v>Va-du-mar McMillan Park / Field D1</v>
      </c>
      <c r="L137" s="7" t="s">
        <v>93</v>
      </c>
      <c r="M137" s="7" t="s">
        <v>97</v>
      </c>
      <c r="N137" s="6">
        <f t="shared" si="14"/>
        <v>0.5625</v>
      </c>
    </row>
    <row r="138" spans="1:14">
      <c r="A138" t="s">
        <v>8</v>
      </c>
      <c r="B138" s="5">
        <v>45031</v>
      </c>
      <c r="C138" s="6">
        <v>0.625</v>
      </c>
      <c r="D138" s="7" t="s">
        <v>120</v>
      </c>
      <c r="E138" s="7" t="s">
        <v>56</v>
      </c>
      <c r="F138" s="7" t="s">
        <v>60</v>
      </c>
      <c r="H138" s="7" t="str">
        <f t="shared" si="10"/>
        <v>M680 - Johnson/ShawWeek 3</v>
      </c>
      <c r="I138" s="7" t="str">
        <f t="shared" si="11"/>
        <v>M684 - Bridges/MorganWeek 3</v>
      </c>
      <c r="J138" t="str">
        <f t="shared" si="12"/>
        <v>Field A2</v>
      </c>
      <c r="K138" t="str">
        <f t="shared" si="13"/>
        <v>Va-du-mar McMillan Park / Field A2</v>
      </c>
      <c r="L138" s="7" t="s">
        <v>56</v>
      </c>
      <c r="M138" s="7" t="s">
        <v>60</v>
      </c>
      <c r="N138" s="6">
        <f t="shared" si="14"/>
        <v>0.625</v>
      </c>
    </row>
    <row r="139" spans="1:14">
      <c r="A139" t="s">
        <v>8</v>
      </c>
      <c r="B139" s="5">
        <v>45031</v>
      </c>
      <c r="C139" s="6">
        <v>0.625</v>
      </c>
      <c r="D139" s="7" t="s">
        <v>121</v>
      </c>
      <c r="E139" s="7" t="s">
        <v>65</v>
      </c>
      <c r="F139" s="7" t="s">
        <v>70</v>
      </c>
      <c r="H139" s="7" t="str">
        <f t="shared" si="10"/>
        <v>F672 - CuevasWeek 3</v>
      </c>
      <c r="I139" s="7" t="str">
        <f t="shared" si="11"/>
        <v>F677 - LeducWeek 3</v>
      </c>
      <c r="J139" t="str">
        <f t="shared" si="12"/>
        <v>Field A3</v>
      </c>
      <c r="K139" t="str">
        <f t="shared" si="13"/>
        <v>Va-du-mar McMillan Park / Field A3</v>
      </c>
      <c r="L139" s="7" t="s">
        <v>65</v>
      </c>
      <c r="M139" s="7" t="s">
        <v>70</v>
      </c>
      <c r="N139" s="6">
        <f t="shared" si="14"/>
        <v>0.625</v>
      </c>
    </row>
    <row r="140" spans="1:14">
      <c r="A140" t="s">
        <v>8</v>
      </c>
      <c r="B140" s="5">
        <v>45031</v>
      </c>
      <c r="C140" s="6">
        <v>0.625</v>
      </c>
      <c r="D140" s="7" t="s">
        <v>122</v>
      </c>
      <c r="E140" s="7" t="s">
        <v>45</v>
      </c>
      <c r="F140" s="7" t="s">
        <v>52</v>
      </c>
      <c r="H140" s="7" t="str">
        <f t="shared" si="10"/>
        <v>M613 - Ledford/MesselWeek 3</v>
      </c>
      <c r="I140" s="7" t="str">
        <f t="shared" si="11"/>
        <v>M685 - Soden/SeayWeek 3</v>
      </c>
      <c r="J140" t="str">
        <f t="shared" si="12"/>
        <v>Field A4</v>
      </c>
      <c r="K140" t="str">
        <f t="shared" si="13"/>
        <v>Va-du-mar McMillan Park / Field A4</v>
      </c>
      <c r="L140" s="7" t="s">
        <v>45</v>
      </c>
      <c r="M140" s="7" t="s">
        <v>52</v>
      </c>
      <c r="N140" s="6">
        <f t="shared" si="14"/>
        <v>0.625</v>
      </c>
    </row>
    <row r="141" spans="1:14">
      <c r="A141" t="s">
        <v>8</v>
      </c>
      <c r="B141" s="5">
        <v>45031</v>
      </c>
      <c r="C141" s="6">
        <v>0.625</v>
      </c>
      <c r="D141" s="7" t="s">
        <v>124</v>
      </c>
      <c r="E141" s="7" t="s">
        <v>72</v>
      </c>
      <c r="F141" s="7" t="s">
        <v>74</v>
      </c>
      <c r="H141" s="7" t="str">
        <f t="shared" si="10"/>
        <v>M512 - BullockWeek 3</v>
      </c>
      <c r="I141" s="7" t="str">
        <f t="shared" si="11"/>
        <v>M571 - Bishop/MullenaxWeek 3</v>
      </c>
      <c r="J141" t="str">
        <f t="shared" si="12"/>
        <v>Field C2</v>
      </c>
      <c r="K141" t="str">
        <f t="shared" si="13"/>
        <v>Va-du-mar McMillan Park / Field C2</v>
      </c>
      <c r="L141" s="7" t="s">
        <v>72</v>
      </c>
      <c r="M141" s="7" t="s">
        <v>74</v>
      </c>
      <c r="N141" s="6">
        <f t="shared" si="14"/>
        <v>0.625</v>
      </c>
    </row>
    <row r="142" spans="1:14">
      <c r="A142" t="s">
        <v>8</v>
      </c>
      <c r="B142" s="5">
        <v>45031</v>
      </c>
      <c r="C142" s="6">
        <v>0.625</v>
      </c>
      <c r="D142" s="7" t="s">
        <v>125</v>
      </c>
      <c r="E142" s="7" t="s">
        <v>94</v>
      </c>
      <c r="F142" s="7" t="s">
        <v>95</v>
      </c>
      <c r="H142" s="7" t="str">
        <f t="shared" si="10"/>
        <v>C473 - Rogers/TilleyWeek 3</v>
      </c>
      <c r="I142" s="7" t="str">
        <f t="shared" si="11"/>
        <v>C475 - GreeneWeek 3</v>
      </c>
      <c r="J142" t="str">
        <f t="shared" si="12"/>
        <v>Field D2</v>
      </c>
      <c r="K142" t="str">
        <f t="shared" si="13"/>
        <v>Va-du-mar McMillan Park / Field D2</v>
      </c>
      <c r="L142" s="7" t="s">
        <v>94</v>
      </c>
      <c r="M142" s="7" t="s">
        <v>95</v>
      </c>
      <c r="N142" s="6">
        <f t="shared" si="14"/>
        <v>0.625</v>
      </c>
    </row>
    <row r="143" spans="1:14">
      <c r="A143" t="s">
        <v>8</v>
      </c>
      <c r="B143" s="5">
        <v>45031</v>
      </c>
      <c r="C143" s="6">
        <v>0.75</v>
      </c>
      <c r="D143" s="7" t="s">
        <v>127</v>
      </c>
      <c r="E143" s="7" t="s">
        <v>104</v>
      </c>
      <c r="F143" s="7" t="s">
        <v>100</v>
      </c>
      <c r="H143" s="7" t="str">
        <f t="shared" si="10"/>
        <v>C375 - A. GallegosWeek 3</v>
      </c>
      <c r="I143" s="7" t="str">
        <f t="shared" si="11"/>
        <v>C371 - LordWeek 3</v>
      </c>
      <c r="J143" t="str">
        <f t="shared" si="12"/>
        <v>Field D1</v>
      </c>
      <c r="K143" t="str">
        <f t="shared" si="13"/>
        <v>Va-du-mar McMillan Park / Field D1</v>
      </c>
      <c r="L143" s="7" t="s">
        <v>104</v>
      </c>
      <c r="M143" s="7" t="s">
        <v>100</v>
      </c>
      <c r="N143" s="6">
        <f t="shared" si="14"/>
        <v>0.75</v>
      </c>
    </row>
    <row r="144" spans="1:14">
      <c r="A144" t="s">
        <v>8</v>
      </c>
      <c r="B144" s="5">
        <v>45031</v>
      </c>
      <c r="C144" s="6">
        <v>0.75</v>
      </c>
      <c r="D144" s="7" t="s">
        <v>129</v>
      </c>
      <c r="E144" s="7" t="s">
        <v>98</v>
      </c>
      <c r="F144" s="7" t="s">
        <v>102</v>
      </c>
      <c r="H144" s="7" t="str">
        <f t="shared" si="10"/>
        <v>C311 - OverstreetWeek 3</v>
      </c>
      <c r="I144" s="7" t="str">
        <f t="shared" si="11"/>
        <v>C373 - SwaneyWeek 3</v>
      </c>
      <c r="J144" t="str">
        <f t="shared" si="12"/>
        <v>Field G1</v>
      </c>
      <c r="K144" t="str">
        <f t="shared" si="13"/>
        <v>Va-du-mar McMillan Park / Field G1</v>
      </c>
      <c r="L144" s="7" t="s">
        <v>98</v>
      </c>
      <c r="M144" s="7" t="s">
        <v>102</v>
      </c>
      <c r="N144" s="6">
        <f t="shared" si="14"/>
        <v>0.75</v>
      </c>
    </row>
    <row r="145" spans="1:14">
      <c r="A145" t="s">
        <v>8</v>
      </c>
      <c r="B145" s="5">
        <v>45031</v>
      </c>
      <c r="C145" s="6">
        <v>0.75</v>
      </c>
      <c r="D145" s="7" t="s">
        <v>130</v>
      </c>
      <c r="E145" s="7" t="s">
        <v>101</v>
      </c>
      <c r="F145" s="7" t="s">
        <v>103</v>
      </c>
      <c r="H145" s="7" t="str">
        <f t="shared" si="10"/>
        <v>C372 - Rubalcava/PackWeek 3</v>
      </c>
      <c r="I145" s="7" t="str">
        <f t="shared" si="11"/>
        <v>C374 - GallegosWeek 3</v>
      </c>
      <c r="J145" t="str">
        <f t="shared" si="12"/>
        <v>Field G2</v>
      </c>
      <c r="K145" t="str">
        <f t="shared" si="13"/>
        <v>Va-du-mar McMillan Park / Field G2</v>
      </c>
      <c r="L145" s="7" t="s">
        <v>101</v>
      </c>
      <c r="M145" s="7" t="s">
        <v>103</v>
      </c>
      <c r="N145" s="6">
        <f t="shared" si="14"/>
        <v>0.75</v>
      </c>
    </row>
    <row r="146" spans="1:14">
      <c r="A146" t="s">
        <v>8</v>
      </c>
      <c r="B146" s="5">
        <v>45031</v>
      </c>
      <c r="C146" s="6">
        <v>0.8125</v>
      </c>
      <c r="D146" s="7" t="s">
        <v>127</v>
      </c>
      <c r="E146" s="7" t="s">
        <v>105</v>
      </c>
      <c r="F146" s="7" t="s">
        <v>107</v>
      </c>
      <c r="H146" s="7" t="str">
        <f t="shared" si="10"/>
        <v>C171 - GallegosWeek 3</v>
      </c>
      <c r="I146" s="7" t="str">
        <f t="shared" si="11"/>
        <v>C173 - McGillWeek 3</v>
      </c>
      <c r="J146" t="str">
        <f t="shared" si="12"/>
        <v>Field D1</v>
      </c>
      <c r="K146" t="str">
        <f t="shared" si="13"/>
        <v>Va-du-mar McMillan Park / Field D1</v>
      </c>
      <c r="L146" s="7" t="s">
        <v>105</v>
      </c>
      <c r="M146" s="7" t="s">
        <v>107</v>
      </c>
      <c r="N146" s="6">
        <f t="shared" si="14"/>
        <v>0.8125</v>
      </c>
    </row>
    <row r="147" spans="1:14">
      <c r="A147" t="s">
        <v>8</v>
      </c>
      <c r="B147" s="5">
        <v>45031</v>
      </c>
      <c r="C147" s="6">
        <v>0.8125</v>
      </c>
      <c r="D147" s="7" t="s">
        <v>129</v>
      </c>
      <c r="E147" s="7" t="s">
        <v>106</v>
      </c>
      <c r="F147" s="7" t="s">
        <v>109</v>
      </c>
      <c r="H147" s="7" t="str">
        <f t="shared" si="10"/>
        <v>C172 - LancasterWeek 3</v>
      </c>
      <c r="I147" s="7" t="str">
        <f t="shared" si="11"/>
        <v>C175 - RestrepoWeek 3</v>
      </c>
      <c r="J147" t="str">
        <f t="shared" si="12"/>
        <v>Field G1</v>
      </c>
      <c r="K147" t="str">
        <f t="shared" si="13"/>
        <v>Va-du-mar McMillan Park / Field G1</v>
      </c>
      <c r="L147" s="7" t="s">
        <v>106</v>
      </c>
      <c r="M147" s="7" t="s">
        <v>109</v>
      </c>
      <c r="N147" s="6">
        <f t="shared" si="14"/>
        <v>0.8125</v>
      </c>
    </row>
    <row r="148" spans="1:14">
      <c r="A148" t="s">
        <v>8</v>
      </c>
      <c r="B148" s="5">
        <v>45031</v>
      </c>
      <c r="C148" s="6">
        <v>0.8125</v>
      </c>
      <c r="D148" s="7" t="s">
        <v>130</v>
      </c>
      <c r="E148" s="7" t="s">
        <v>108</v>
      </c>
      <c r="F148" s="7" t="s">
        <v>110</v>
      </c>
      <c r="H148" s="7" t="str">
        <f t="shared" si="10"/>
        <v>C174 - PrimWeek 3</v>
      </c>
      <c r="I148" s="7" t="str">
        <f t="shared" si="11"/>
        <v>C176 - ZelesnikWeek 3</v>
      </c>
      <c r="J148" t="str">
        <f t="shared" si="12"/>
        <v>Field G2</v>
      </c>
      <c r="K148" t="str">
        <f t="shared" si="13"/>
        <v>Va-du-mar McMillan Park / Field G2</v>
      </c>
      <c r="L148" s="7" t="s">
        <v>108</v>
      </c>
      <c r="M148" s="7" t="s">
        <v>110</v>
      </c>
      <c r="N148" s="6">
        <f t="shared" si="14"/>
        <v>0.8125</v>
      </c>
    </row>
    <row r="149" spans="1:14">
      <c r="A149" t="s">
        <v>9</v>
      </c>
      <c r="B149" s="5">
        <v>45038</v>
      </c>
      <c r="C149" s="6">
        <v>0.375</v>
      </c>
      <c r="D149" s="7" t="s">
        <v>112</v>
      </c>
      <c r="E149" s="7" t="s">
        <v>41</v>
      </c>
      <c r="F149" s="7" t="s">
        <v>29</v>
      </c>
      <c r="H149" s="7" t="str">
        <f t="shared" si="10"/>
        <v>F776 - SwaneyWeek 4</v>
      </c>
      <c r="I149" s="7" t="str">
        <f t="shared" si="11"/>
        <v>F711 - StetarWeek 4</v>
      </c>
      <c r="J149" t="str">
        <f t="shared" si="12"/>
        <v>Field B1</v>
      </c>
      <c r="K149" t="str">
        <f t="shared" si="13"/>
        <v>Va-du-mar McMillan Park / Field B1</v>
      </c>
      <c r="L149" s="7" t="s">
        <v>41</v>
      </c>
      <c r="M149" s="7" t="s">
        <v>29</v>
      </c>
      <c r="N149" s="6">
        <f t="shared" si="14"/>
        <v>0.375</v>
      </c>
    </row>
    <row r="150" spans="1:14">
      <c r="A150" t="s">
        <v>9</v>
      </c>
      <c r="B150" s="5">
        <v>45038</v>
      </c>
      <c r="C150" s="6">
        <v>0.375</v>
      </c>
      <c r="D150" s="7" t="s">
        <v>113</v>
      </c>
      <c r="E150" s="7" t="s">
        <v>40</v>
      </c>
      <c r="F150" s="7" t="s">
        <v>42</v>
      </c>
      <c r="H150" s="7" t="str">
        <f t="shared" si="10"/>
        <v>F774 - NicholsWeek 4</v>
      </c>
      <c r="I150" s="7" t="str">
        <f t="shared" si="11"/>
        <v>F777 - TaylorWeek 4</v>
      </c>
      <c r="J150" t="str">
        <f t="shared" si="12"/>
        <v>Field B2</v>
      </c>
      <c r="K150" t="str">
        <f t="shared" si="13"/>
        <v>Va-du-mar McMillan Park / Field B2</v>
      </c>
      <c r="L150" s="7" t="s">
        <v>40</v>
      </c>
      <c r="M150" s="7" t="s">
        <v>42</v>
      </c>
      <c r="N150" s="6">
        <f t="shared" si="14"/>
        <v>0.375</v>
      </c>
    </row>
    <row r="151" spans="1:14">
      <c r="A151" t="s">
        <v>9</v>
      </c>
      <c r="B151" s="5">
        <v>45038</v>
      </c>
      <c r="C151" s="6">
        <v>0.375</v>
      </c>
      <c r="D151" s="7" t="s">
        <v>114</v>
      </c>
      <c r="E151" s="7" t="s">
        <v>37</v>
      </c>
      <c r="F151" s="7" t="s">
        <v>39</v>
      </c>
      <c r="H151" s="7" t="str">
        <f t="shared" si="10"/>
        <v>F771 - Dunn/DunnWeek 4</v>
      </c>
      <c r="I151" s="7" t="str">
        <f t="shared" si="11"/>
        <v>F773 - EvansWeek 4</v>
      </c>
      <c r="J151" t="str">
        <f t="shared" si="12"/>
        <v>Field B3</v>
      </c>
      <c r="K151" t="str">
        <f t="shared" si="13"/>
        <v>Va-du-mar McMillan Park / Field B3</v>
      </c>
      <c r="L151" s="7" t="s">
        <v>37</v>
      </c>
      <c r="M151" s="7" t="s">
        <v>39</v>
      </c>
      <c r="N151" s="6">
        <f t="shared" si="14"/>
        <v>0.375</v>
      </c>
    </row>
    <row r="152" spans="1:14">
      <c r="A152" t="s">
        <v>9</v>
      </c>
      <c r="B152" s="5">
        <v>45038</v>
      </c>
      <c r="C152" s="6">
        <v>0.375</v>
      </c>
      <c r="D152" s="7" t="s">
        <v>115</v>
      </c>
      <c r="E152" s="7" t="s">
        <v>36</v>
      </c>
      <c r="F152" s="7" t="s">
        <v>38</v>
      </c>
      <c r="H152" s="7" t="str">
        <f t="shared" si="10"/>
        <v>F719 - Taylor/TaylorWeek 4</v>
      </c>
      <c r="I152" s="7" t="str">
        <f t="shared" si="11"/>
        <v>F772 - PearsonWeek 4</v>
      </c>
      <c r="J152" t="str">
        <f t="shared" si="12"/>
        <v>Field B4</v>
      </c>
      <c r="K152" t="str">
        <f t="shared" si="13"/>
        <v>Va-du-mar McMillan Park / Field B4</v>
      </c>
      <c r="L152" s="7" t="s">
        <v>36</v>
      </c>
      <c r="M152" s="7" t="s">
        <v>38</v>
      </c>
      <c r="N152" s="6">
        <f t="shared" si="14"/>
        <v>0.375</v>
      </c>
    </row>
    <row r="153" spans="1:14">
      <c r="A153" t="s">
        <v>9</v>
      </c>
      <c r="B153" s="5">
        <v>45038</v>
      </c>
      <c r="C153" s="6">
        <v>0.375</v>
      </c>
      <c r="D153" s="7" t="s">
        <v>116</v>
      </c>
      <c r="E153" s="7" t="s">
        <v>32</v>
      </c>
      <c r="F153" s="7" t="s">
        <v>35</v>
      </c>
      <c r="H153" s="7" t="str">
        <f t="shared" si="10"/>
        <v>F714 - MorganWeek 4</v>
      </c>
      <c r="I153" s="7" t="str">
        <f t="shared" si="11"/>
        <v>F717 - BurkoWeek 4</v>
      </c>
      <c r="J153" t="str">
        <f t="shared" si="12"/>
        <v>Field B5</v>
      </c>
      <c r="K153" t="str">
        <f t="shared" si="13"/>
        <v>Va-du-mar McMillan Park / Field B5</v>
      </c>
      <c r="L153" s="7" t="s">
        <v>32</v>
      </c>
      <c r="M153" s="7" t="s">
        <v>35</v>
      </c>
      <c r="N153" s="6">
        <f t="shared" si="14"/>
        <v>0.375</v>
      </c>
    </row>
    <row r="154" spans="1:14">
      <c r="A154" t="s">
        <v>9</v>
      </c>
      <c r="B154" s="5">
        <v>45038</v>
      </c>
      <c r="C154" s="6">
        <v>0.375</v>
      </c>
      <c r="D154" s="7" t="s">
        <v>117</v>
      </c>
      <c r="E154" s="7" t="s">
        <v>31</v>
      </c>
      <c r="F154" s="7" t="s">
        <v>34</v>
      </c>
      <c r="H154" s="7" t="str">
        <f t="shared" si="10"/>
        <v>F713 - BrunkenWeek 4</v>
      </c>
      <c r="I154" s="7" t="str">
        <f t="shared" si="11"/>
        <v>F716 - SparksWeek 4</v>
      </c>
      <c r="J154" t="str">
        <f t="shared" si="12"/>
        <v>Field B6</v>
      </c>
      <c r="K154" t="str">
        <f t="shared" si="13"/>
        <v>Va-du-mar McMillan Park / Field B6</v>
      </c>
      <c r="L154" s="7" t="s">
        <v>31</v>
      </c>
      <c r="M154" s="7" t="s">
        <v>34</v>
      </c>
      <c r="N154" s="6">
        <f t="shared" si="14"/>
        <v>0.375</v>
      </c>
    </row>
    <row r="155" spans="1:14">
      <c r="A155" t="s">
        <v>9</v>
      </c>
      <c r="B155" s="5">
        <v>45038</v>
      </c>
      <c r="C155" s="6">
        <v>0.375</v>
      </c>
      <c r="D155" s="7" t="s">
        <v>118</v>
      </c>
      <c r="E155" s="7" t="s">
        <v>30</v>
      </c>
      <c r="F155" s="7" t="s">
        <v>33</v>
      </c>
      <c r="H155" s="7" t="str">
        <f t="shared" si="10"/>
        <v>F712 - ElmoreWeek 4</v>
      </c>
      <c r="I155" s="7" t="str">
        <f t="shared" si="11"/>
        <v>F715 - Rogers/RogersWeek 4</v>
      </c>
      <c r="J155" t="str">
        <f t="shared" si="12"/>
        <v>Field B7</v>
      </c>
      <c r="K155" t="str">
        <f t="shared" si="13"/>
        <v>Va-du-mar McMillan Park / Field B7</v>
      </c>
      <c r="L155" s="7" t="s">
        <v>30</v>
      </c>
      <c r="M155" s="7" t="s">
        <v>33</v>
      </c>
      <c r="N155" s="6">
        <f t="shared" si="14"/>
        <v>0.375</v>
      </c>
    </row>
    <row r="156" spans="1:14">
      <c r="A156" t="s">
        <v>9</v>
      </c>
      <c r="B156" s="5">
        <v>45038</v>
      </c>
      <c r="C156" s="6">
        <v>0.4375</v>
      </c>
      <c r="D156" s="7" t="s">
        <v>112</v>
      </c>
      <c r="E156" s="7" t="s">
        <v>15</v>
      </c>
      <c r="F156" s="7" t="s">
        <v>17</v>
      </c>
      <c r="H156" s="7" t="str">
        <f t="shared" si="10"/>
        <v>M773 - ThompsonWeek 4</v>
      </c>
      <c r="I156" s="7" t="str">
        <f t="shared" si="11"/>
        <v>M775 - BeechWeek 4</v>
      </c>
      <c r="J156" t="str">
        <f t="shared" si="12"/>
        <v>Field B1</v>
      </c>
      <c r="K156" t="str">
        <f t="shared" si="13"/>
        <v>Va-du-mar McMillan Park / Field B1</v>
      </c>
      <c r="L156" s="7" t="s">
        <v>15</v>
      </c>
      <c r="M156" s="7" t="s">
        <v>17</v>
      </c>
      <c r="N156" s="6">
        <f t="shared" si="14"/>
        <v>0.4375</v>
      </c>
    </row>
    <row r="157" spans="1:14">
      <c r="A157" t="s">
        <v>9</v>
      </c>
      <c r="B157" s="5">
        <v>45038</v>
      </c>
      <c r="C157" s="6">
        <v>0.4375</v>
      </c>
      <c r="D157" s="7" t="s">
        <v>113</v>
      </c>
      <c r="E157" s="7" t="s">
        <v>16</v>
      </c>
      <c r="F157" s="7" t="s">
        <v>18</v>
      </c>
      <c r="H157" s="7" t="str">
        <f t="shared" si="10"/>
        <v>M774 - DeichmanWeek 4</v>
      </c>
      <c r="I157" s="7" t="str">
        <f t="shared" si="11"/>
        <v>M776 - Perez-LopezWeek 4</v>
      </c>
      <c r="J157" t="str">
        <f t="shared" si="12"/>
        <v>Field B2</v>
      </c>
      <c r="K157" t="str">
        <f t="shared" si="13"/>
        <v>Va-du-mar McMillan Park / Field B2</v>
      </c>
      <c r="L157" s="7" t="s">
        <v>16</v>
      </c>
      <c r="M157" s="7" t="s">
        <v>18</v>
      </c>
      <c r="N157" s="6">
        <f t="shared" si="14"/>
        <v>0.4375</v>
      </c>
    </row>
    <row r="158" spans="1:14">
      <c r="A158" t="s">
        <v>9</v>
      </c>
      <c r="B158" s="5">
        <v>45038</v>
      </c>
      <c r="C158" s="6">
        <v>0.4375</v>
      </c>
      <c r="D158" s="7" t="s">
        <v>114</v>
      </c>
      <c r="E158" s="7" t="s">
        <v>19</v>
      </c>
      <c r="F158" s="7" t="s">
        <v>21</v>
      </c>
      <c r="H158" s="7" t="str">
        <f t="shared" si="10"/>
        <v>M777 - Jen JohnWeek 4</v>
      </c>
      <c r="I158" s="7" t="str">
        <f t="shared" si="11"/>
        <v>M779 - Hegedus/HernandezWeek 4</v>
      </c>
      <c r="J158" t="str">
        <f t="shared" si="12"/>
        <v>Field B3</v>
      </c>
      <c r="K158" t="str">
        <f t="shared" si="13"/>
        <v>Va-du-mar McMillan Park / Field B3</v>
      </c>
      <c r="L158" s="7" t="s">
        <v>19</v>
      </c>
      <c r="M158" s="7" t="s">
        <v>21</v>
      </c>
      <c r="N158" s="6">
        <f t="shared" si="14"/>
        <v>0.4375</v>
      </c>
    </row>
    <row r="159" spans="1:14">
      <c r="A159" t="s">
        <v>9</v>
      </c>
      <c r="B159" s="5">
        <v>45038</v>
      </c>
      <c r="C159" s="6">
        <v>0.4375</v>
      </c>
      <c r="D159" s="7" t="s">
        <v>115</v>
      </c>
      <c r="E159" s="7" t="s">
        <v>20</v>
      </c>
      <c r="F159" s="7" t="s">
        <v>22</v>
      </c>
      <c r="H159" s="7" t="str">
        <f t="shared" si="10"/>
        <v>M778 - PastorWeek 4</v>
      </c>
      <c r="I159" s="7" t="str">
        <f t="shared" si="11"/>
        <v>M780 - Inman/GrahamWeek 4</v>
      </c>
      <c r="J159" t="str">
        <f t="shared" si="12"/>
        <v>Field B4</v>
      </c>
      <c r="K159" t="str">
        <f t="shared" si="13"/>
        <v>Va-du-mar McMillan Park / Field B4</v>
      </c>
      <c r="L159" s="7" t="s">
        <v>20</v>
      </c>
      <c r="M159" s="7" t="s">
        <v>22</v>
      </c>
      <c r="N159" s="6">
        <f t="shared" si="14"/>
        <v>0.4375</v>
      </c>
    </row>
    <row r="160" spans="1:14">
      <c r="A160" t="s">
        <v>9</v>
      </c>
      <c r="B160" s="5">
        <v>45038</v>
      </c>
      <c r="C160" s="6">
        <v>0.4375</v>
      </c>
      <c r="D160" s="7" t="s">
        <v>116</v>
      </c>
      <c r="E160" s="7" t="s">
        <v>23</v>
      </c>
      <c r="F160" s="7" t="s">
        <v>25</v>
      </c>
      <c r="H160" s="7" t="str">
        <f t="shared" si="10"/>
        <v>M781 - Alvarado/StillingerWeek 4</v>
      </c>
      <c r="I160" s="7" t="str">
        <f t="shared" si="11"/>
        <v>M783 - Kennedy/GalindoWeek 4</v>
      </c>
      <c r="J160" t="str">
        <f t="shared" si="12"/>
        <v>Field B5</v>
      </c>
      <c r="K160" t="str">
        <f t="shared" si="13"/>
        <v>Va-du-mar McMillan Park / Field B5</v>
      </c>
      <c r="L160" s="7" t="s">
        <v>23</v>
      </c>
      <c r="M160" s="7" t="s">
        <v>25</v>
      </c>
      <c r="N160" s="6">
        <f t="shared" si="14"/>
        <v>0.4375</v>
      </c>
    </row>
    <row r="161" spans="1:14">
      <c r="A161" t="s">
        <v>9</v>
      </c>
      <c r="B161" s="5">
        <v>45038</v>
      </c>
      <c r="C161" s="6">
        <v>0.4375</v>
      </c>
      <c r="D161" s="7" t="s">
        <v>117</v>
      </c>
      <c r="E161" s="7" t="s">
        <v>24</v>
      </c>
      <c r="F161" s="7" t="s">
        <v>26</v>
      </c>
      <c r="H161" s="7" t="str">
        <f t="shared" si="10"/>
        <v>M782 - BargerWeek 4</v>
      </c>
      <c r="I161" s="7" t="str">
        <f t="shared" si="11"/>
        <v>M784 - Bedoya/MooreWeek 4</v>
      </c>
      <c r="J161" t="str">
        <f t="shared" si="12"/>
        <v>Field B6</v>
      </c>
      <c r="K161" t="str">
        <f t="shared" si="13"/>
        <v>Va-du-mar McMillan Park / Field B6</v>
      </c>
      <c r="L161" s="7" t="s">
        <v>24</v>
      </c>
      <c r="M161" s="7" t="s">
        <v>26</v>
      </c>
      <c r="N161" s="6">
        <f t="shared" si="14"/>
        <v>0.4375</v>
      </c>
    </row>
    <row r="162" spans="1:14">
      <c r="A162" t="s">
        <v>9</v>
      </c>
      <c r="B162" s="5">
        <v>45038</v>
      </c>
      <c r="C162" s="6">
        <v>0.4375</v>
      </c>
      <c r="D162" s="7" t="s">
        <v>118</v>
      </c>
      <c r="E162" s="7" t="s">
        <v>27</v>
      </c>
      <c r="F162" s="7" t="s">
        <v>13</v>
      </c>
      <c r="H162" s="7" t="str">
        <f t="shared" si="10"/>
        <v>M785 - Godfrey/GodfreyWeek 4</v>
      </c>
      <c r="I162" s="7" t="str">
        <f t="shared" si="11"/>
        <v>M771 - Wall/EdmondsWeek 4</v>
      </c>
      <c r="J162" t="str">
        <f t="shared" si="12"/>
        <v>Field B7</v>
      </c>
      <c r="K162" t="str">
        <f t="shared" si="13"/>
        <v>Va-du-mar McMillan Park / Field B7</v>
      </c>
      <c r="L162" s="7" t="s">
        <v>27</v>
      </c>
      <c r="M162" s="7" t="s">
        <v>13</v>
      </c>
      <c r="N162" s="6">
        <f t="shared" si="14"/>
        <v>0.4375</v>
      </c>
    </row>
    <row r="163" spans="1:14">
      <c r="A163" t="s">
        <v>9</v>
      </c>
      <c r="B163" s="5">
        <v>45038</v>
      </c>
      <c r="C163" s="6">
        <v>0.4375</v>
      </c>
      <c r="D163" s="7" t="s">
        <v>119</v>
      </c>
      <c r="E163" s="7" t="s">
        <v>28</v>
      </c>
      <c r="F163" s="7" t="s">
        <v>14</v>
      </c>
      <c r="H163" s="7" t="str">
        <f t="shared" si="10"/>
        <v>M786 - Dunn/DunnWeek 4</v>
      </c>
      <c r="I163" s="7" t="str">
        <f t="shared" si="11"/>
        <v>M772 - HowieWeek 4</v>
      </c>
      <c r="J163" t="str">
        <f t="shared" si="12"/>
        <v>Field B8</v>
      </c>
      <c r="K163" t="str">
        <f t="shared" si="13"/>
        <v>Va-du-mar McMillan Park / Field B8</v>
      </c>
      <c r="L163" s="7" t="s">
        <v>28</v>
      </c>
      <c r="M163" s="7" t="s">
        <v>14</v>
      </c>
      <c r="N163" s="6">
        <f t="shared" si="14"/>
        <v>0.4375</v>
      </c>
    </row>
    <row r="164" spans="1:14">
      <c r="A164" t="s">
        <v>9</v>
      </c>
      <c r="B164" s="5">
        <v>45038</v>
      </c>
      <c r="C164" s="6">
        <v>0.75</v>
      </c>
      <c r="D164" s="7" t="s">
        <v>127</v>
      </c>
      <c r="E164" s="7" t="s">
        <v>109</v>
      </c>
      <c r="F164" s="7" t="s">
        <v>105</v>
      </c>
      <c r="H164" s="7" t="str">
        <f t="shared" si="10"/>
        <v>C175 - RestrepoWeek 4</v>
      </c>
      <c r="I164" s="7" t="str">
        <f t="shared" si="11"/>
        <v>C171 - GallegosWeek 4</v>
      </c>
      <c r="J164" t="str">
        <f t="shared" si="12"/>
        <v>Field D1</v>
      </c>
      <c r="K164" t="str">
        <f t="shared" si="13"/>
        <v>Va-du-mar McMillan Park / Field D1</v>
      </c>
      <c r="L164" s="7" t="s">
        <v>109</v>
      </c>
      <c r="M164" s="7" t="s">
        <v>105</v>
      </c>
      <c r="N164" s="6">
        <f t="shared" si="14"/>
        <v>0.75</v>
      </c>
    </row>
    <row r="165" spans="1:14">
      <c r="A165" t="s">
        <v>9</v>
      </c>
      <c r="B165" s="5">
        <v>45038</v>
      </c>
      <c r="C165" s="6">
        <v>0.75</v>
      </c>
      <c r="D165" s="7" t="s">
        <v>129</v>
      </c>
      <c r="E165" s="7" t="s">
        <v>106</v>
      </c>
      <c r="F165" s="7" t="s">
        <v>108</v>
      </c>
      <c r="H165" s="7" t="str">
        <f t="shared" si="10"/>
        <v>C172 - LancasterWeek 4</v>
      </c>
      <c r="I165" s="7" t="str">
        <f t="shared" si="11"/>
        <v>C174 - PrimWeek 4</v>
      </c>
      <c r="J165" t="str">
        <f t="shared" si="12"/>
        <v>Field G1</v>
      </c>
      <c r="K165" t="str">
        <f t="shared" si="13"/>
        <v>Va-du-mar McMillan Park / Field G1</v>
      </c>
      <c r="L165" s="7" t="s">
        <v>106</v>
      </c>
      <c r="M165" s="7" t="s">
        <v>108</v>
      </c>
      <c r="N165" s="6">
        <f t="shared" si="14"/>
        <v>0.75</v>
      </c>
    </row>
    <row r="166" spans="1:14">
      <c r="A166" t="s">
        <v>9</v>
      </c>
      <c r="B166" s="5">
        <v>45038</v>
      </c>
      <c r="C166" s="6">
        <v>0.75</v>
      </c>
      <c r="D166" s="7" t="s">
        <v>130</v>
      </c>
      <c r="E166" s="7" t="s">
        <v>107</v>
      </c>
      <c r="F166" s="7" t="s">
        <v>110</v>
      </c>
      <c r="H166" s="7" t="str">
        <f t="shared" si="10"/>
        <v>C173 - McGillWeek 4</v>
      </c>
      <c r="I166" s="7" t="str">
        <f t="shared" si="11"/>
        <v>C176 - ZelesnikWeek 4</v>
      </c>
      <c r="J166" t="str">
        <f t="shared" si="12"/>
        <v>Field G2</v>
      </c>
      <c r="K166" t="str">
        <f t="shared" si="13"/>
        <v>Va-du-mar McMillan Park / Field G2</v>
      </c>
      <c r="L166" s="7" t="s">
        <v>107</v>
      </c>
      <c r="M166" s="7" t="s">
        <v>110</v>
      </c>
      <c r="N166" s="6">
        <f t="shared" si="14"/>
        <v>0.75</v>
      </c>
    </row>
    <row r="167" spans="1:14">
      <c r="A167" t="s">
        <v>9</v>
      </c>
      <c r="B167" s="5">
        <v>45038</v>
      </c>
      <c r="C167" s="6">
        <v>0.8125</v>
      </c>
      <c r="D167" s="7" t="s">
        <v>127</v>
      </c>
      <c r="E167" s="7" t="s">
        <v>99</v>
      </c>
      <c r="F167" s="7" t="s">
        <v>101</v>
      </c>
      <c r="H167" s="7" t="str">
        <f t="shared" si="10"/>
        <v>C312 - GalanWeek 4</v>
      </c>
      <c r="I167" s="7" t="str">
        <f t="shared" si="11"/>
        <v>C372 - Rubalcava/PackWeek 4</v>
      </c>
      <c r="J167" t="str">
        <f t="shared" si="12"/>
        <v>Field D1</v>
      </c>
      <c r="K167" t="str">
        <f t="shared" si="13"/>
        <v>Va-du-mar McMillan Park / Field D1</v>
      </c>
      <c r="L167" s="7" t="s">
        <v>99</v>
      </c>
      <c r="M167" s="7" t="s">
        <v>101</v>
      </c>
      <c r="N167" s="6">
        <f t="shared" si="14"/>
        <v>0.8125</v>
      </c>
    </row>
    <row r="168" spans="1:14">
      <c r="A168" t="s">
        <v>9</v>
      </c>
      <c r="B168" s="5">
        <v>45038</v>
      </c>
      <c r="C168" s="6">
        <v>0.8125</v>
      </c>
      <c r="D168" s="7" t="s">
        <v>129</v>
      </c>
      <c r="E168" s="7" t="s">
        <v>102</v>
      </c>
      <c r="F168" s="7" t="s">
        <v>104</v>
      </c>
      <c r="H168" s="7" t="str">
        <f t="shared" si="10"/>
        <v>C373 - SwaneyWeek 4</v>
      </c>
      <c r="I168" s="7" t="str">
        <f t="shared" si="11"/>
        <v>C375 - A. GallegosWeek 4</v>
      </c>
      <c r="J168" t="str">
        <f t="shared" si="12"/>
        <v>Field G1</v>
      </c>
      <c r="K168" t="str">
        <f t="shared" si="13"/>
        <v>Va-du-mar McMillan Park / Field G1</v>
      </c>
      <c r="L168" s="7" t="s">
        <v>102</v>
      </c>
      <c r="M168" s="7" t="s">
        <v>104</v>
      </c>
      <c r="N168" s="6">
        <f t="shared" si="14"/>
        <v>0.8125</v>
      </c>
    </row>
    <row r="169" spans="1:14">
      <c r="A169" t="s">
        <v>9</v>
      </c>
      <c r="B169" s="5">
        <v>45038</v>
      </c>
      <c r="C169" s="6">
        <v>0.8125</v>
      </c>
      <c r="D169" s="7" t="s">
        <v>130</v>
      </c>
      <c r="E169" s="7" t="s">
        <v>103</v>
      </c>
      <c r="F169" s="7" t="s">
        <v>100</v>
      </c>
      <c r="H169" s="7" t="str">
        <f t="shared" si="10"/>
        <v>C374 - GallegosWeek 4</v>
      </c>
      <c r="I169" s="7" t="str">
        <f t="shared" si="11"/>
        <v>C371 - LordWeek 4</v>
      </c>
      <c r="J169" t="str">
        <f t="shared" si="12"/>
        <v>Field G2</v>
      </c>
      <c r="K169" t="str">
        <f t="shared" si="13"/>
        <v>Va-du-mar McMillan Park / Field G2</v>
      </c>
      <c r="L169" s="7" t="s">
        <v>103</v>
      </c>
      <c r="M169" s="7" t="s">
        <v>100</v>
      </c>
      <c r="N169" s="6">
        <f t="shared" si="14"/>
        <v>0.8125</v>
      </c>
    </row>
    <row r="170" spans="1:14">
      <c r="A170" t="s">
        <v>10</v>
      </c>
      <c r="B170" s="5">
        <v>45052</v>
      </c>
      <c r="C170" s="6">
        <v>0.375</v>
      </c>
      <c r="D170" s="7" t="s">
        <v>129</v>
      </c>
      <c r="E170" s="7" t="s">
        <v>13</v>
      </c>
      <c r="F170" s="7" t="s">
        <v>17</v>
      </c>
      <c r="H170" s="7" t="str">
        <f t="shared" si="10"/>
        <v>M771 - Wall/EdmondsWeek 5</v>
      </c>
      <c r="I170" s="7" t="str">
        <f t="shared" si="11"/>
        <v>M775 - BeechWeek 5</v>
      </c>
      <c r="J170" t="str">
        <f t="shared" si="12"/>
        <v>Field G1</v>
      </c>
      <c r="K170" t="str">
        <f>"Old Canaan Rd Soccer Complex / "&amp;J170</f>
        <v>Old Canaan Rd Soccer Complex / Field G1</v>
      </c>
      <c r="L170" s="7" t="s">
        <v>13</v>
      </c>
      <c r="M170" s="7" t="s">
        <v>17</v>
      </c>
      <c r="N170" s="6">
        <f t="shared" si="14"/>
        <v>0.375</v>
      </c>
    </row>
    <row r="171" spans="1:14">
      <c r="A171" t="s">
        <v>10</v>
      </c>
      <c r="B171" s="5">
        <v>45052</v>
      </c>
      <c r="C171" s="6">
        <v>0.375</v>
      </c>
      <c r="D171" s="7" t="s">
        <v>130</v>
      </c>
      <c r="E171" s="7" t="s">
        <v>14</v>
      </c>
      <c r="F171" s="7" t="s">
        <v>18</v>
      </c>
      <c r="H171" s="7" t="str">
        <f t="shared" si="10"/>
        <v>M772 - HowieWeek 5</v>
      </c>
      <c r="I171" s="7" t="str">
        <f t="shared" si="11"/>
        <v>M776 - Perez-LopezWeek 5</v>
      </c>
      <c r="J171" t="str">
        <f t="shared" si="12"/>
        <v>Field G2</v>
      </c>
      <c r="K171" t="str">
        <f t="shared" ref="K171:K234" si="15">"Old Canaan Rd Soccer Complex / "&amp;J171</f>
        <v>Old Canaan Rd Soccer Complex / Field G2</v>
      </c>
      <c r="L171" s="7" t="s">
        <v>14</v>
      </c>
      <c r="M171" s="7" t="s">
        <v>18</v>
      </c>
      <c r="N171" s="6">
        <f t="shared" si="14"/>
        <v>0.375</v>
      </c>
    </row>
    <row r="172" spans="1:14">
      <c r="A172" t="s">
        <v>10</v>
      </c>
      <c r="B172" s="5">
        <v>45052</v>
      </c>
      <c r="C172" s="6">
        <v>0.375</v>
      </c>
      <c r="D172" s="7" t="s">
        <v>131</v>
      </c>
      <c r="E172" s="7" t="s">
        <v>15</v>
      </c>
      <c r="F172" s="7" t="s">
        <v>19</v>
      </c>
      <c r="H172" s="7" t="str">
        <f t="shared" si="10"/>
        <v>M773 - ThompsonWeek 5</v>
      </c>
      <c r="I172" s="7" t="str">
        <f t="shared" si="11"/>
        <v>M777 - Jen JohnWeek 5</v>
      </c>
      <c r="J172" t="str">
        <f t="shared" si="12"/>
        <v>Field G3</v>
      </c>
      <c r="K172" t="str">
        <f t="shared" si="15"/>
        <v>Old Canaan Rd Soccer Complex / Field G3</v>
      </c>
      <c r="L172" s="7" t="s">
        <v>15</v>
      </c>
      <c r="M172" s="7" t="s">
        <v>19</v>
      </c>
      <c r="N172" s="6">
        <f t="shared" si="14"/>
        <v>0.375</v>
      </c>
    </row>
    <row r="173" spans="1:14">
      <c r="A173" t="s">
        <v>10</v>
      </c>
      <c r="B173" s="5">
        <v>45052</v>
      </c>
      <c r="C173" s="6">
        <v>0.375</v>
      </c>
      <c r="D173" s="7" t="s">
        <v>132</v>
      </c>
      <c r="E173" s="7" t="s">
        <v>16</v>
      </c>
      <c r="F173" s="7" t="s">
        <v>20</v>
      </c>
      <c r="H173" s="7" t="str">
        <f t="shared" si="10"/>
        <v>M774 - DeichmanWeek 5</v>
      </c>
      <c r="I173" s="7" t="str">
        <f t="shared" si="11"/>
        <v>M778 - PastorWeek 5</v>
      </c>
      <c r="J173" t="str">
        <f t="shared" si="12"/>
        <v>Field G4</v>
      </c>
      <c r="K173" t="str">
        <f t="shared" si="15"/>
        <v>Old Canaan Rd Soccer Complex / Field G4</v>
      </c>
      <c r="L173" s="7" t="s">
        <v>16</v>
      </c>
      <c r="M173" s="7" t="s">
        <v>20</v>
      </c>
      <c r="N173" s="6">
        <f t="shared" si="14"/>
        <v>0.375</v>
      </c>
    </row>
    <row r="174" spans="1:14">
      <c r="A174" t="s">
        <v>10</v>
      </c>
      <c r="B174" s="5">
        <v>45052</v>
      </c>
      <c r="C174" s="6">
        <v>0.375</v>
      </c>
      <c r="D174" s="7" t="s">
        <v>133</v>
      </c>
      <c r="E174" s="7" t="s">
        <v>21</v>
      </c>
      <c r="F174" s="7" t="s">
        <v>25</v>
      </c>
      <c r="H174" s="7" t="str">
        <f t="shared" si="10"/>
        <v>M779 - Hegedus/HernandezWeek 5</v>
      </c>
      <c r="I174" s="7" t="str">
        <f t="shared" si="11"/>
        <v>M783 - Kennedy/GalindoWeek 5</v>
      </c>
      <c r="J174" t="str">
        <f t="shared" si="12"/>
        <v>Field G5</v>
      </c>
      <c r="K174" t="str">
        <f t="shared" si="15"/>
        <v>Old Canaan Rd Soccer Complex / Field G5</v>
      </c>
      <c r="L174" s="7" t="s">
        <v>21</v>
      </c>
      <c r="M174" s="7" t="s">
        <v>25</v>
      </c>
      <c r="N174" s="6">
        <f t="shared" si="14"/>
        <v>0.375</v>
      </c>
    </row>
    <row r="175" spans="1:14">
      <c r="A175" t="s">
        <v>10</v>
      </c>
      <c r="B175" s="5">
        <v>45052</v>
      </c>
      <c r="C175" s="6">
        <v>0.375</v>
      </c>
      <c r="D175" s="7" t="s">
        <v>134</v>
      </c>
      <c r="E175" s="7" t="s">
        <v>22</v>
      </c>
      <c r="F175" s="7" t="s">
        <v>26</v>
      </c>
      <c r="H175" s="7" t="str">
        <f t="shared" si="10"/>
        <v>M780 - Inman/GrahamWeek 5</v>
      </c>
      <c r="I175" s="7" t="str">
        <f t="shared" si="11"/>
        <v>M784 - Bedoya/MooreWeek 5</v>
      </c>
      <c r="J175" t="str">
        <f t="shared" si="12"/>
        <v>Field G6</v>
      </c>
      <c r="K175" t="str">
        <f t="shared" si="15"/>
        <v>Old Canaan Rd Soccer Complex / Field G6</v>
      </c>
      <c r="L175" s="7" t="s">
        <v>22</v>
      </c>
      <c r="M175" s="7" t="s">
        <v>26</v>
      </c>
      <c r="N175" s="6">
        <f t="shared" si="14"/>
        <v>0.375</v>
      </c>
    </row>
    <row r="176" spans="1:14">
      <c r="A176" t="s">
        <v>10</v>
      </c>
      <c r="B176" s="5">
        <v>45052</v>
      </c>
      <c r="C176" s="6">
        <v>0.375</v>
      </c>
      <c r="D176" s="7" t="s">
        <v>135</v>
      </c>
      <c r="E176" s="7" t="s">
        <v>23</v>
      </c>
      <c r="F176" s="7" t="s">
        <v>27</v>
      </c>
      <c r="H176" s="7" t="str">
        <f t="shared" si="10"/>
        <v>M781 - Alvarado/StillingerWeek 5</v>
      </c>
      <c r="I176" s="7" t="str">
        <f t="shared" si="11"/>
        <v>M785 - Godfrey/GodfreyWeek 5</v>
      </c>
      <c r="J176" t="str">
        <f t="shared" si="12"/>
        <v>Field G7</v>
      </c>
      <c r="K176" t="str">
        <f t="shared" si="15"/>
        <v>Old Canaan Rd Soccer Complex / Field G7</v>
      </c>
      <c r="L176" s="7" t="s">
        <v>23</v>
      </c>
      <c r="M176" s="7" t="s">
        <v>27</v>
      </c>
      <c r="N176" s="6">
        <f t="shared" si="14"/>
        <v>0.375</v>
      </c>
    </row>
    <row r="177" spans="1:14">
      <c r="A177" t="s">
        <v>10</v>
      </c>
      <c r="B177" s="5">
        <v>45052</v>
      </c>
      <c r="C177" s="6">
        <v>0.375</v>
      </c>
      <c r="D177" s="7" t="s">
        <v>136</v>
      </c>
      <c r="E177" s="7" t="s">
        <v>24</v>
      </c>
      <c r="F177" s="7" t="s">
        <v>28</v>
      </c>
      <c r="H177" s="7" t="str">
        <f t="shared" si="10"/>
        <v>M782 - BargerWeek 5</v>
      </c>
      <c r="I177" s="7" t="str">
        <f t="shared" si="11"/>
        <v>M786 - Dunn/DunnWeek 5</v>
      </c>
      <c r="J177" t="str">
        <f t="shared" si="12"/>
        <v>Field G8</v>
      </c>
      <c r="K177" t="str">
        <f t="shared" si="15"/>
        <v>Old Canaan Rd Soccer Complex / Field G8</v>
      </c>
      <c r="L177" s="7" t="s">
        <v>24</v>
      </c>
      <c r="M177" s="7" t="s">
        <v>28</v>
      </c>
      <c r="N177" s="6">
        <f t="shared" si="14"/>
        <v>0.375</v>
      </c>
    </row>
    <row r="178" spans="1:14">
      <c r="A178" t="s">
        <v>10</v>
      </c>
      <c r="B178" s="5">
        <v>45052</v>
      </c>
      <c r="C178" s="6">
        <v>0.375</v>
      </c>
      <c r="D178" s="7" t="s">
        <v>137</v>
      </c>
      <c r="E178" s="7" t="s">
        <v>45</v>
      </c>
      <c r="F178" s="7" t="s">
        <v>48</v>
      </c>
      <c r="H178" s="7" t="str">
        <f t="shared" si="10"/>
        <v>M613 - Ledford/MesselWeek 5</v>
      </c>
      <c r="I178" s="7" t="str">
        <f t="shared" si="11"/>
        <v>M676 - Stetar/BrunkenWeek 5</v>
      </c>
      <c r="J178" t="str">
        <f t="shared" si="12"/>
        <v>Field B</v>
      </c>
      <c r="K178" t="str">
        <f t="shared" si="15"/>
        <v>Old Canaan Rd Soccer Complex / Field B</v>
      </c>
      <c r="L178" s="7" t="s">
        <v>45</v>
      </c>
      <c r="M178" s="7" t="s">
        <v>48</v>
      </c>
      <c r="N178" s="6">
        <f t="shared" si="14"/>
        <v>0.375</v>
      </c>
    </row>
    <row r="179" spans="1:14">
      <c r="A179" t="s">
        <v>10</v>
      </c>
      <c r="B179" s="5">
        <v>45052</v>
      </c>
      <c r="C179" s="6">
        <v>0.375</v>
      </c>
      <c r="D179" s="7" t="s">
        <v>127</v>
      </c>
      <c r="E179" s="7" t="s">
        <v>64</v>
      </c>
      <c r="F179" s="7" t="s">
        <v>69</v>
      </c>
      <c r="H179" s="7" t="str">
        <f t="shared" si="10"/>
        <v>F671 - PerigoWeek 5</v>
      </c>
      <c r="I179" s="7" t="str">
        <f t="shared" si="11"/>
        <v>F676 - Rogers/LuediWeek 5</v>
      </c>
      <c r="J179" t="str">
        <f t="shared" si="12"/>
        <v>Field D1</v>
      </c>
      <c r="K179" t="str">
        <f t="shared" si="15"/>
        <v>Old Canaan Rd Soccer Complex / Field D1</v>
      </c>
      <c r="L179" s="7" t="s">
        <v>64</v>
      </c>
      <c r="M179" s="7" t="s">
        <v>69</v>
      </c>
      <c r="N179" s="6">
        <f t="shared" si="14"/>
        <v>0.375</v>
      </c>
    </row>
    <row r="180" spans="1:14">
      <c r="A180" t="s">
        <v>10</v>
      </c>
      <c r="B180" s="5">
        <v>45052</v>
      </c>
      <c r="C180" s="6">
        <v>0.375</v>
      </c>
      <c r="D180" s="7" t="s">
        <v>125</v>
      </c>
      <c r="E180" s="7" t="s">
        <v>58</v>
      </c>
      <c r="F180" s="7" t="s">
        <v>44</v>
      </c>
      <c r="H180" s="7" t="str">
        <f t="shared" si="10"/>
        <v>M682 - LanghamWeek 5</v>
      </c>
      <c r="I180" s="7" t="str">
        <f t="shared" si="11"/>
        <v>M612 - Braswell/Martin/GardnerWeek 5</v>
      </c>
      <c r="J180" t="str">
        <f t="shared" si="12"/>
        <v>Field D2</v>
      </c>
      <c r="K180" t="str">
        <f t="shared" si="15"/>
        <v>Old Canaan Rd Soccer Complex / Field D2</v>
      </c>
      <c r="L180" s="7" t="s">
        <v>58</v>
      </c>
      <c r="M180" s="7" t="s">
        <v>44</v>
      </c>
      <c r="N180" s="6">
        <f t="shared" si="14"/>
        <v>0.375</v>
      </c>
    </row>
    <row r="181" spans="1:14">
      <c r="A181" t="s">
        <v>10</v>
      </c>
      <c r="B181" s="5">
        <v>45052</v>
      </c>
      <c r="C181" s="6">
        <v>0.375</v>
      </c>
      <c r="D181" s="7" t="s">
        <v>138</v>
      </c>
      <c r="E181" s="7" t="s">
        <v>78</v>
      </c>
      <c r="F181" s="7" t="s">
        <v>81</v>
      </c>
      <c r="H181" s="7" t="str">
        <f t="shared" si="10"/>
        <v>M575 - JohnsonWeek 5</v>
      </c>
      <c r="I181" s="7" t="str">
        <f t="shared" si="11"/>
        <v>M578 - Arcila/ArcilaWeek 5</v>
      </c>
      <c r="J181" t="str">
        <f t="shared" si="12"/>
        <v>Field H1</v>
      </c>
      <c r="K181" t="str">
        <f t="shared" si="15"/>
        <v>Old Canaan Rd Soccer Complex / Field H1</v>
      </c>
      <c r="L181" s="7" t="s">
        <v>78</v>
      </c>
      <c r="M181" s="7" t="s">
        <v>81</v>
      </c>
      <c r="N181" s="6">
        <f t="shared" si="14"/>
        <v>0.375</v>
      </c>
    </row>
    <row r="182" spans="1:14">
      <c r="A182" t="s">
        <v>10</v>
      </c>
      <c r="B182" s="5">
        <v>45052</v>
      </c>
      <c r="C182" s="6">
        <v>0.375</v>
      </c>
      <c r="D182" s="7" t="s">
        <v>139</v>
      </c>
      <c r="E182" s="7" t="s">
        <v>73</v>
      </c>
      <c r="F182" s="7" t="s">
        <v>76</v>
      </c>
      <c r="H182" s="7" t="str">
        <f t="shared" si="10"/>
        <v>M570 - MooreWeek 5</v>
      </c>
      <c r="I182" s="7" t="str">
        <f t="shared" si="11"/>
        <v>M573 - Armstrong/RodriguezWeek 5</v>
      </c>
      <c r="J182" t="str">
        <f t="shared" si="12"/>
        <v>Field H2</v>
      </c>
      <c r="K182" t="str">
        <f t="shared" si="15"/>
        <v>Old Canaan Rd Soccer Complex / Field H2</v>
      </c>
      <c r="L182" s="7" t="s">
        <v>73</v>
      </c>
      <c r="M182" s="7" t="s">
        <v>76</v>
      </c>
      <c r="N182" s="6">
        <f t="shared" si="14"/>
        <v>0.375</v>
      </c>
    </row>
    <row r="183" spans="1:14">
      <c r="A183" t="s">
        <v>10</v>
      </c>
      <c r="B183" s="5">
        <v>45052</v>
      </c>
      <c r="C183" s="6">
        <v>0.375</v>
      </c>
      <c r="D183" s="7" t="s">
        <v>128</v>
      </c>
      <c r="E183" s="7" t="s">
        <v>97</v>
      </c>
      <c r="F183" s="7" t="s">
        <v>90</v>
      </c>
      <c r="H183" s="7" t="str">
        <f t="shared" si="10"/>
        <v>C477 - ReyesWeek 5</v>
      </c>
      <c r="I183" s="7" t="str">
        <f t="shared" si="11"/>
        <v>C412 - RogersWeek 5</v>
      </c>
      <c r="J183" t="str">
        <f t="shared" si="12"/>
        <v>Field F2</v>
      </c>
      <c r="K183" t="str">
        <f t="shared" si="15"/>
        <v>Old Canaan Rd Soccer Complex / Field F2</v>
      </c>
      <c r="L183" s="7" t="s">
        <v>97</v>
      </c>
      <c r="M183" s="7" t="s">
        <v>90</v>
      </c>
      <c r="N183" s="6">
        <f t="shared" si="14"/>
        <v>0.375</v>
      </c>
    </row>
    <row r="184" spans="1:14">
      <c r="A184" t="s">
        <v>10</v>
      </c>
      <c r="B184" s="5">
        <v>45052</v>
      </c>
      <c r="C184" s="6">
        <v>0.4375</v>
      </c>
      <c r="D184" s="7" t="s">
        <v>129</v>
      </c>
      <c r="E184" s="7" t="s">
        <v>31</v>
      </c>
      <c r="F184" s="7" t="s">
        <v>33</v>
      </c>
      <c r="H184" s="7" t="str">
        <f t="shared" si="10"/>
        <v>F713 - BrunkenWeek 5</v>
      </c>
      <c r="I184" s="7" t="str">
        <f t="shared" si="11"/>
        <v>F715 - Rogers/RogersWeek 5</v>
      </c>
      <c r="J184" t="str">
        <f t="shared" si="12"/>
        <v>Field G1</v>
      </c>
      <c r="K184" t="str">
        <f t="shared" si="15"/>
        <v>Old Canaan Rd Soccer Complex / Field G1</v>
      </c>
      <c r="L184" s="7" t="s">
        <v>31</v>
      </c>
      <c r="M184" s="7" t="s">
        <v>33</v>
      </c>
      <c r="N184" s="6">
        <f t="shared" si="14"/>
        <v>0.4375</v>
      </c>
    </row>
    <row r="185" spans="1:14">
      <c r="A185" t="s">
        <v>10</v>
      </c>
      <c r="B185" s="5">
        <v>45052</v>
      </c>
      <c r="C185" s="6">
        <v>0.4375</v>
      </c>
      <c r="D185" s="7" t="s">
        <v>130</v>
      </c>
      <c r="E185" s="7" t="s">
        <v>32</v>
      </c>
      <c r="F185" s="7" t="s">
        <v>34</v>
      </c>
      <c r="H185" s="7" t="str">
        <f t="shared" si="10"/>
        <v>F714 - MorganWeek 5</v>
      </c>
      <c r="I185" s="7" t="str">
        <f t="shared" si="11"/>
        <v>F716 - SparksWeek 5</v>
      </c>
      <c r="J185" t="str">
        <f t="shared" si="12"/>
        <v>Field G2</v>
      </c>
      <c r="K185" t="str">
        <f t="shared" si="15"/>
        <v>Old Canaan Rd Soccer Complex / Field G2</v>
      </c>
      <c r="L185" s="7" t="s">
        <v>32</v>
      </c>
      <c r="M185" s="7" t="s">
        <v>34</v>
      </c>
      <c r="N185" s="6">
        <f t="shared" si="14"/>
        <v>0.4375</v>
      </c>
    </row>
    <row r="186" spans="1:14">
      <c r="A186" t="s">
        <v>10</v>
      </c>
      <c r="B186" s="5">
        <v>45052</v>
      </c>
      <c r="C186" s="6">
        <v>0.4375</v>
      </c>
      <c r="D186" s="7" t="s">
        <v>131</v>
      </c>
      <c r="E186" s="7" t="s">
        <v>35</v>
      </c>
      <c r="F186" s="7" t="s">
        <v>37</v>
      </c>
      <c r="H186" s="7" t="str">
        <f t="shared" si="10"/>
        <v>F717 - BurkoWeek 5</v>
      </c>
      <c r="I186" s="7" t="str">
        <f t="shared" si="11"/>
        <v>F771 - Dunn/DunnWeek 5</v>
      </c>
      <c r="J186" t="str">
        <f t="shared" si="12"/>
        <v>Field G3</v>
      </c>
      <c r="K186" t="str">
        <f t="shared" si="15"/>
        <v>Old Canaan Rd Soccer Complex / Field G3</v>
      </c>
      <c r="L186" s="7" t="s">
        <v>35</v>
      </c>
      <c r="M186" s="7" t="s">
        <v>37</v>
      </c>
      <c r="N186" s="6">
        <f t="shared" si="14"/>
        <v>0.4375</v>
      </c>
    </row>
    <row r="187" spans="1:14">
      <c r="A187" t="s">
        <v>10</v>
      </c>
      <c r="B187" s="5">
        <v>45052</v>
      </c>
      <c r="C187" s="6">
        <v>0.4375</v>
      </c>
      <c r="D187" s="7" t="s">
        <v>132</v>
      </c>
      <c r="E187" s="7" t="s">
        <v>38</v>
      </c>
      <c r="F187" s="7" t="s">
        <v>40</v>
      </c>
      <c r="H187" s="7" t="str">
        <f t="shared" si="10"/>
        <v>F772 - PearsonWeek 5</v>
      </c>
      <c r="I187" s="7" t="str">
        <f t="shared" si="11"/>
        <v>F774 - NicholsWeek 5</v>
      </c>
      <c r="J187" t="str">
        <f t="shared" si="12"/>
        <v>Field G4</v>
      </c>
      <c r="K187" t="str">
        <f t="shared" si="15"/>
        <v>Old Canaan Rd Soccer Complex / Field G4</v>
      </c>
      <c r="L187" s="7" t="s">
        <v>38</v>
      </c>
      <c r="M187" s="7" t="s">
        <v>40</v>
      </c>
      <c r="N187" s="6">
        <f t="shared" si="14"/>
        <v>0.4375</v>
      </c>
    </row>
    <row r="188" spans="1:14">
      <c r="A188" t="s">
        <v>10</v>
      </c>
      <c r="B188" s="5">
        <v>45052</v>
      </c>
      <c r="C188" s="6">
        <v>0.4375</v>
      </c>
      <c r="D188" s="7" t="s">
        <v>133</v>
      </c>
      <c r="E188" s="7" t="s">
        <v>42</v>
      </c>
      <c r="F188" s="7" t="s">
        <v>30</v>
      </c>
      <c r="H188" s="7" t="str">
        <f t="shared" si="10"/>
        <v>F777 - TaylorWeek 5</v>
      </c>
      <c r="I188" s="7" t="str">
        <f t="shared" si="11"/>
        <v>F712 - ElmoreWeek 5</v>
      </c>
      <c r="J188" t="str">
        <f t="shared" si="12"/>
        <v>Field G5</v>
      </c>
      <c r="K188" t="str">
        <f t="shared" si="15"/>
        <v>Old Canaan Rd Soccer Complex / Field G5</v>
      </c>
      <c r="L188" s="7" t="s">
        <v>42</v>
      </c>
      <c r="M188" s="7" t="s">
        <v>30</v>
      </c>
      <c r="N188" s="6">
        <f t="shared" si="14"/>
        <v>0.4375</v>
      </c>
    </row>
    <row r="189" spans="1:14">
      <c r="A189" t="s">
        <v>10</v>
      </c>
      <c r="B189" s="5">
        <v>45052</v>
      </c>
      <c r="C189" s="6">
        <v>0.4375</v>
      </c>
      <c r="D189" s="7" t="s">
        <v>134</v>
      </c>
      <c r="E189" s="7" t="s">
        <v>39</v>
      </c>
      <c r="F189" s="7" t="s">
        <v>41</v>
      </c>
      <c r="H189" s="7" t="str">
        <f t="shared" si="10"/>
        <v>F773 - EvansWeek 5</v>
      </c>
      <c r="I189" s="7" t="str">
        <f t="shared" si="11"/>
        <v>F776 - SwaneyWeek 5</v>
      </c>
      <c r="J189" t="str">
        <f t="shared" si="12"/>
        <v>Field G6</v>
      </c>
      <c r="K189" t="str">
        <f t="shared" si="15"/>
        <v>Old Canaan Rd Soccer Complex / Field G6</v>
      </c>
      <c r="L189" s="7" t="s">
        <v>39</v>
      </c>
      <c r="M189" s="7" t="s">
        <v>41</v>
      </c>
      <c r="N189" s="6">
        <f t="shared" si="14"/>
        <v>0.4375</v>
      </c>
    </row>
    <row r="190" spans="1:14">
      <c r="A190" t="s">
        <v>10</v>
      </c>
      <c r="B190" s="5">
        <v>45052</v>
      </c>
      <c r="C190" s="6">
        <v>0.4375</v>
      </c>
      <c r="D190" s="7" t="s">
        <v>135</v>
      </c>
      <c r="E190" s="7" t="s">
        <v>29</v>
      </c>
      <c r="F190" s="7" t="s">
        <v>36</v>
      </c>
      <c r="H190" s="7" t="str">
        <f t="shared" si="10"/>
        <v>F711 - StetarWeek 5</v>
      </c>
      <c r="I190" s="7" t="str">
        <f t="shared" si="11"/>
        <v>F719 - Taylor/TaylorWeek 5</v>
      </c>
      <c r="J190" t="str">
        <f t="shared" si="12"/>
        <v>Field G7</v>
      </c>
      <c r="K190" t="str">
        <f t="shared" si="15"/>
        <v>Old Canaan Rd Soccer Complex / Field G7</v>
      </c>
      <c r="L190" s="7" t="s">
        <v>29</v>
      </c>
      <c r="M190" s="7" t="s">
        <v>36</v>
      </c>
      <c r="N190" s="6">
        <f t="shared" si="14"/>
        <v>0.4375</v>
      </c>
    </row>
    <row r="191" spans="1:14">
      <c r="A191" t="s">
        <v>10</v>
      </c>
      <c r="B191" s="5">
        <v>45052</v>
      </c>
      <c r="C191" s="6">
        <v>0.4375</v>
      </c>
      <c r="D191" s="7" t="s">
        <v>140</v>
      </c>
      <c r="E191" s="7" t="s">
        <v>55</v>
      </c>
      <c r="F191" s="7" t="s">
        <v>56</v>
      </c>
      <c r="H191" s="7" t="str">
        <f t="shared" si="10"/>
        <v>M675 - DavisWeek 5</v>
      </c>
      <c r="I191" s="7" t="str">
        <f t="shared" si="11"/>
        <v>M680 - Johnson/ShawWeek 5</v>
      </c>
      <c r="J191" t="str">
        <f t="shared" si="12"/>
        <v>Field A</v>
      </c>
      <c r="K191" t="str">
        <f t="shared" si="15"/>
        <v>Old Canaan Rd Soccer Complex / Field A</v>
      </c>
      <c r="L191" s="7" t="s">
        <v>55</v>
      </c>
      <c r="M191" s="7" t="s">
        <v>56</v>
      </c>
      <c r="N191" s="6">
        <f t="shared" si="14"/>
        <v>0.4375</v>
      </c>
    </row>
    <row r="192" spans="1:14">
      <c r="A192" t="s">
        <v>10</v>
      </c>
      <c r="B192" s="5">
        <v>45052</v>
      </c>
      <c r="C192" s="6">
        <v>0.4375</v>
      </c>
      <c r="D192" s="7" t="s">
        <v>137</v>
      </c>
      <c r="E192" s="7" t="s">
        <v>49</v>
      </c>
      <c r="F192" s="7" t="s">
        <v>51</v>
      </c>
      <c r="H192" s="7" t="str">
        <f t="shared" si="10"/>
        <v>M677 - Reyes/WrightWeek 5</v>
      </c>
      <c r="I192" s="7" t="str">
        <f t="shared" si="11"/>
        <v>M679 - AlvaradoWeek 5</v>
      </c>
      <c r="J192" t="str">
        <f t="shared" si="12"/>
        <v>Field B</v>
      </c>
      <c r="K192" t="str">
        <f t="shared" si="15"/>
        <v>Old Canaan Rd Soccer Complex / Field B</v>
      </c>
      <c r="L192" s="7" t="s">
        <v>49</v>
      </c>
      <c r="M192" s="7" t="s">
        <v>51</v>
      </c>
      <c r="N192" s="6">
        <f t="shared" si="14"/>
        <v>0.4375</v>
      </c>
    </row>
    <row r="193" spans="1:14">
      <c r="A193" t="s">
        <v>10</v>
      </c>
      <c r="B193" s="5">
        <v>45052</v>
      </c>
      <c r="C193" s="6">
        <v>0.4375</v>
      </c>
      <c r="D193" s="7" t="s">
        <v>127</v>
      </c>
      <c r="E193" s="7" t="s">
        <v>57</v>
      </c>
      <c r="F193" s="7" t="s">
        <v>53</v>
      </c>
      <c r="H193" s="7" t="str">
        <f t="shared" si="10"/>
        <v>M681 - SpradlinWeek 5</v>
      </c>
      <c r="I193" s="7" t="str">
        <f t="shared" si="11"/>
        <v>M673 - RiceWeek 5</v>
      </c>
      <c r="J193" t="str">
        <f t="shared" si="12"/>
        <v>Field D1</v>
      </c>
      <c r="K193" t="str">
        <f t="shared" si="15"/>
        <v>Old Canaan Rd Soccer Complex / Field D1</v>
      </c>
      <c r="L193" s="7" t="s">
        <v>57</v>
      </c>
      <c r="M193" s="7" t="s">
        <v>53</v>
      </c>
      <c r="N193" s="6">
        <f t="shared" si="14"/>
        <v>0.4375</v>
      </c>
    </row>
    <row r="194" spans="1:14">
      <c r="A194" t="s">
        <v>10</v>
      </c>
      <c r="B194" s="5">
        <v>45052</v>
      </c>
      <c r="C194" s="6">
        <v>0.4375</v>
      </c>
      <c r="D194" s="7" t="s">
        <v>138</v>
      </c>
      <c r="E194" s="7" t="s">
        <v>77</v>
      </c>
      <c r="F194" s="7" t="s">
        <v>80</v>
      </c>
      <c r="H194" s="7" t="str">
        <f t="shared" si="10"/>
        <v>M574 - HindsWeek 5</v>
      </c>
      <c r="I194" s="7" t="str">
        <f t="shared" si="11"/>
        <v>M577 - Arteaga-HernandezWeek 5</v>
      </c>
      <c r="J194" t="str">
        <f t="shared" si="12"/>
        <v>Field H1</v>
      </c>
      <c r="K194" t="str">
        <f t="shared" si="15"/>
        <v>Old Canaan Rd Soccer Complex / Field H1</v>
      </c>
      <c r="L194" s="7" t="s">
        <v>77</v>
      </c>
      <c r="M194" s="7" t="s">
        <v>80</v>
      </c>
      <c r="N194" s="6">
        <f t="shared" si="14"/>
        <v>0.4375</v>
      </c>
    </row>
    <row r="195" spans="1:14">
      <c r="A195" t="s">
        <v>10</v>
      </c>
      <c r="B195" s="5">
        <v>45052</v>
      </c>
      <c r="C195" s="6">
        <v>0.4375</v>
      </c>
      <c r="D195" s="7" t="s">
        <v>139</v>
      </c>
      <c r="E195" s="7" t="s">
        <v>83</v>
      </c>
      <c r="F195" s="7" t="s">
        <v>86</v>
      </c>
      <c r="H195" s="7" t="str">
        <f t="shared" ref="H195:H258" si="16">E195&amp;$A195</f>
        <v>F511 - Tirado/GrayWeek 5</v>
      </c>
      <c r="I195" s="7" t="str">
        <f t="shared" ref="I195:I258" si="17">F195&amp;$A195</f>
        <v>F572 - Valdez/ReynoldsWeek 5</v>
      </c>
      <c r="J195" t="str">
        <f t="shared" ref="J195:J258" si="18">"Field "&amp;D195</f>
        <v>Field H2</v>
      </c>
      <c r="K195" t="str">
        <f t="shared" si="15"/>
        <v>Old Canaan Rd Soccer Complex / Field H2</v>
      </c>
      <c r="L195" s="7" t="s">
        <v>83</v>
      </c>
      <c r="M195" s="7" t="s">
        <v>86</v>
      </c>
      <c r="N195" s="6">
        <f t="shared" ref="N195:N258" si="19">C195</f>
        <v>0.4375</v>
      </c>
    </row>
    <row r="196" spans="1:14">
      <c r="A196" t="s">
        <v>10</v>
      </c>
      <c r="B196" s="5">
        <v>45052</v>
      </c>
      <c r="C196" s="6">
        <v>0.4375</v>
      </c>
      <c r="D196" s="7" t="s">
        <v>141</v>
      </c>
      <c r="E196" s="7" t="s">
        <v>93</v>
      </c>
      <c r="F196" s="7" t="s">
        <v>148</v>
      </c>
      <c r="H196" s="7" t="str">
        <f t="shared" si="16"/>
        <v>C472 - ZelesnikWeek 5</v>
      </c>
      <c r="I196" s="7" t="str">
        <f t="shared" si="17"/>
        <v>C474 - WilliamsWeek 5</v>
      </c>
      <c r="J196" t="str">
        <f t="shared" si="18"/>
        <v>Field F1</v>
      </c>
      <c r="K196" t="str">
        <f t="shared" si="15"/>
        <v>Old Canaan Rd Soccer Complex / Field F1</v>
      </c>
      <c r="L196" s="7" t="s">
        <v>93</v>
      </c>
      <c r="M196" s="7" t="s">
        <v>148</v>
      </c>
      <c r="N196" s="6">
        <f t="shared" si="19"/>
        <v>0.4375</v>
      </c>
    </row>
    <row r="197" spans="1:14">
      <c r="A197" t="s">
        <v>10</v>
      </c>
      <c r="B197" s="5">
        <v>45052</v>
      </c>
      <c r="C197" s="6">
        <v>0.5</v>
      </c>
      <c r="D197" s="7" t="s">
        <v>140</v>
      </c>
      <c r="E197" s="7" t="s">
        <v>63</v>
      </c>
      <c r="F197" s="7" t="s">
        <v>66</v>
      </c>
      <c r="H197" s="7" t="str">
        <f t="shared" si="16"/>
        <v>F613 - J. SmithWeek 5</v>
      </c>
      <c r="I197" s="7" t="str">
        <f t="shared" si="17"/>
        <v>F673 - DavisWeek 5</v>
      </c>
      <c r="J197" t="str">
        <f t="shared" si="18"/>
        <v>Field A</v>
      </c>
      <c r="K197" t="str">
        <f t="shared" si="15"/>
        <v>Old Canaan Rd Soccer Complex / Field A</v>
      </c>
      <c r="L197" s="7" t="s">
        <v>63</v>
      </c>
      <c r="M197" s="7" t="s">
        <v>66</v>
      </c>
      <c r="N197" s="6">
        <f t="shared" si="19"/>
        <v>0.5</v>
      </c>
    </row>
    <row r="198" spans="1:14">
      <c r="A198" t="s">
        <v>10</v>
      </c>
      <c r="B198" s="5">
        <v>45052</v>
      </c>
      <c r="C198" s="6">
        <v>0.5</v>
      </c>
      <c r="D198" s="7" t="s">
        <v>127</v>
      </c>
      <c r="E198" s="7" t="s">
        <v>60</v>
      </c>
      <c r="F198" s="7" t="s">
        <v>43</v>
      </c>
      <c r="H198" s="7" t="str">
        <f t="shared" si="16"/>
        <v>M684 - Bridges/MorganWeek 5</v>
      </c>
      <c r="I198" s="7" t="str">
        <f t="shared" si="17"/>
        <v>M611 - Morgan/ScottWeek 5</v>
      </c>
      <c r="J198" t="str">
        <f t="shared" si="18"/>
        <v>Field D1</v>
      </c>
      <c r="K198" t="str">
        <f t="shared" si="15"/>
        <v>Old Canaan Rd Soccer Complex / Field D1</v>
      </c>
      <c r="L198" s="7" t="s">
        <v>60</v>
      </c>
      <c r="M198" s="7" t="s">
        <v>43</v>
      </c>
      <c r="N198" s="6">
        <f t="shared" si="19"/>
        <v>0.5</v>
      </c>
    </row>
    <row r="199" spans="1:14">
      <c r="A199" t="s">
        <v>10</v>
      </c>
      <c r="B199" s="5">
        <v>45052</v>
      </c>
      <c r="C199" s="6">
        <v>0.5</v>
      </c>
      <c r="D199" s="7" t="s">
        <v>125</v>
      </c>
      <c r="E199" s="7" t="s">
        <v>70</v>
      </c>
      <c r="F199" s="7" t="s">
        <v>62</v>
      </c>
      <c r="H199" s="7" t="str">
        <f t="shared" si="16"/>
        <v>F677 - LeducWeek 5</v>
      </c>
      <c r="I199" s="7" t="str">
        <f t="shared" si="17"/>
        <v>F612 - Quillen/BarrettWeek 5</v>
      </c>
      <c r="J199" t="str">
        <f t="shared" si="18"/>
        <v>Field D2</v>
      </c>
      <c r="K199" t="str">
        <f t="shared" si="15"/>
        <v>Old Canaan Rd Soccer Complex / Field D2</v>
      </c>
      <c r="L199" s="7" t="s">
        <v>70</v>
      </c>
      <c r="M199" s="7" t="s">
        <v>62</v>
      </c>
      <c r="N199" s="6">
        <f t="shared" si="19"/>
        <v>0.5</v>
      </c>
    </row>
    <row r="200" spans="1:14">
      <c r="A200" t="s">
        <v>10</v>
      </c>
      <c r="B200" s="5">
        <v>45052</v>
      </c>
      <c r="C200" s="6">
        <v>0.5</v>
      </c>
      <c r="D200" s="7" t="s">
        <v>138</v>
      </c>
      <c r="E200" s="7" t="s">
        <v>88</v>
      </c>
      <c r="F200" s="7" t="s">
        <v>84</v>
      </c>
      <c r="H200" s="7" t="str">
        <f t="shared" si="16"/>
        <v>F574 - Stanislavov/KiehlWeek 5</v>
      </c>
      <c r="I200" s="7" t="str">
        <f t="shared" si="17"/>
        <v>F512 - Champion/ReichWeek 5</v>
      </c>
      <c r="J200" t="str">
        <f t="shared" si="18"/>
        <v>Field H1</v>
      </c>
      <c r="K200" t="str">
        <f t="shared" si="15"/>
        <v>Old Canaan Rd Soccer Complex / Field H1</v>
      </c>
      <c r="L200" s="7" t="s">
        <v>88</v>
      </c>
      <c r="M200" s="7" t="s">
        <v>84</v>
      </c>
      <c r="N200" s="6">
        <f t="shared" si="19"/>
        <v>0.5</v>
      </c>
    </row>
    <row r="201" spans="1:14">
      <c r="A201" t="s">
        <v>10</v>
      </c>
      <c r="B201" s="5">
        <v>45052</v>
      </c>
      <c r="C201" s="6">
        <v>0.5</v>
      </c>
      <c r="D201" s="7" t="s">
        <v>139</v>
      </c>
      <c r="E201" s="7" t="s">
        <v>71</v>
      </c>
      <c r="F201" s="7" t="s">
        <v>74</v>
      </c>
      <c r="H201" s="7" t="str">
        <f t="shared" si="16"/>
        <v>M511 - GosnellWeek 5</v>
      </c>
      <c r="I201" s="7" t="str">
        <f t="shared" si="17"/>
        <v>M571 - Bishop/MullenaxWeek 5</v>
      </c>
      <c r="J201" t="str">
        <f t="shared" si="18"/>
        <v>Field H2</v>
      </c>
      <c r="K201" t="str">
        <f t="shared" si="15"/>
        <v>Old Canaan Rd Soccer Complex / Field H2</v>
      </c>
      <c r="L201" s="7" t="s">
        <v>71</v>
      </c>
      <c r="M201" s="7" t="s">
        <v>74</v>
      </c>
      <c r="N201" s="6">
        <f t="shared" si="19"/>
        <v>0.5</v>
      </c>
    </row>
    <row r="202" spans="1:14">
      <c r="A202" t="s">
        <v>10</v>
      </c>
      <c r="B202" s="5">
        <v>45052</v>
      </c>
      <c r="C202" s="6">
        <v>0.5</v>
      </c>
      <c r="D202" s="7" t="s">
        <v>128</v>
      </c>
      <c r="E202" s="7" t="s">
        <v>91</v>
      </c>
      <c r="F202" s="7" t="s">
        <v>94</v>
      </c>
      <c r="H202" s="7" t="str">
        <f t="shared" si="16"/>
        <v>C413 - TiradoWeek 5</v>
      </c>
      <c r="I202" s="7" t="str">
        <f t="shared" si="17"/>
        <v>C473 - Rogers/TilleyWeek 5</v>
      </c>
      <c r="J202" t="str">
        <f t="shared" si="18"/>
        <v>Field F2</v>
      </c>
      <c r="K202" t="str">
        <f t="shared" si="15"/>
        <v>Old Canaan Rd Soccer Complex / Field F2</v>
      </c>
      <c r="L202" s="7" t="s">
        <v>91</v>
      </c>
      <c r="M202" s="7" t="s">
        <v>94</v>
      </c>
      <c r="N202" s="6">
        <f t="shared" si="19"/>
        <v>0.5</v>
      </c>
    </row>
    <row r="203" spans="1:14">
      <c r="A203" t="s">
        <v>10</v>
      </c>
      <c r="B203" s="5">
        <v>45052</v>
      </c>
      <c r="C203" s="6">
        <v>0.5625</v>
      </c>
      <c r="D203" s="7" t="s">
        <v>140</v>
      </c>
      <c r="E203" s="7" t="s">
        <v>61</v>
      </c>
      <c r="F203" s="7" t="s">
        <v>68</v>
      </c>
      <c r="H203" s="7" t="str">
        <f t="shared" si="16"/>
        <v>F611 - VanceWeek 5</v>
      </c>
      <c r="I203" s="7" t="str">
        <f t="shared" si="17"/>
        <v>F675 - W. Smith/D'AuroraWeek 5</v>
      </c>
      <c r="J203" t="str">
        <f t="shared" si="18"/>
        <v>Field A</v>
      </c>
      <c r="K203" t="str">
        <f t="shared" si="15"/>
        <v>Old Canaan Rd Soccer Complex / Field A</v>
      </c>
      <c r="L203" s="7" t="s">
        <v>61</v>
      </c>
      <c r="M203" s="7" t="s">
        <v>68</v>
      </c>
      <c r="N203" s="6">
        <f t="shared" si="19"/>
        <v>0.5625</v>
      </c>
    </row>
    <row r="204" spans="1:14">
      <c r="A204" t="s">
        <v>10</v>
      </c>
      <c r="B204" s="5">
        <v>45052</v>
      </c>
      <c r="C204" s="6">
        <v>0.5625</v>
      </c>
      <c r="D204" s="7" t="s">
        <v>137</v>
      </c>
      <c r="E204" s="7" t="s">
        <v>50</v>
      </c>
      <c r="F204" s="7" t="s">
        <v>54</v>
      </c>
      <c r="H204" s="7" t="str">
        <f t="shared" si="16"/>
        <v>M683 - StanislavovWeek 5</v>
      </c>
      <c r="I204" s="7" t="str">
        <f t="shared" si="17"/>
        <v>M674 - GrubaughWeek 5</v>
      </c>
      <c r="J204" t="str">
        <f t="shared" si="18"/>
        <v>Field B</v>
      </c>
      <c r="K204" t="str">
        <f t="shared" si="15"/>
        <v>Old Canaan Rd Soccer Complex / Field B</v>
      </c>
      <c r="L204" s="7" t="s">
        <v>50</v>
      </c>
      <c r="M204" s="7" t="s">
        <v>54</v>
      </c>
      <c r="N204" s="6">
        <f t="shared" si="19"/>
        <v>0.5625</v>
      </c>
    </row>
    <row r="205" spans="1:14">
      <c r="A205" t="s">
        <v>10</v>
      </c>
      <c r="B205" s="5">
        <v>45052</v>
      </c>
      <c r="C205" s="6">
        <v>0.5625</v>
      </c>
      <c r="D205" s="7" t="s">
        <v>125</v>
      </c>
      <c r="E205" s="7" t="s">
        <v>46</v>
      </c>
      <c r="F205" s="7" t="s">
        <v>52</v>
      </c>
      <c r="H205" s="7" t="str">
        <f t="shared" si="16"/>
        <v>M671 - LeducWeek 5</v>
      </c>
      <c r="I205" s="7" t="str">
        <f t="shared" si="17"/>
        <v>M685 - Soden/SeayWeek 5</v>
      </c>
      <c r="J205" t="str">
        <f t="shared" si="18"/>
        <v>Field D2</v>
      </c>
      <c r="K205" t="str">
        <f t="shared" si="15"/>
        <v>Old Canaan Rd Soccer Complex / Field D2</v>
      </c>
      <c r="L205" s="7" t="s">
        <v>46</v>
      </c>
      <c r="M205" s="7" t="s">
        <v>52</v>
      </c>
      <c r="N205" s="6">
        <f t="shared" si="19"/>
        <v>0.5625</v>
      </c>
    </row>
    <row r="206" spans="1:14">
      <c r="A206" t="s">
        <v>10</v>
      </c>
      <c r="B206" s="5">
        <v>45052</v>
      </c>
      <c r="C206" s="6">
        <v>0.5625</v>
      </c>
      <c r="D206" s="7" t="s">
        <v>138</v>
      </c>
      <c r="E206" s="7" t="s">
        <v>79</v>
      </c>
      <c r="F206" s="7" t="s">
        <v>82</v>
      </c>
      <c r="H206" s="7" t="str">
        <f t="shared" si="16"/>
        <v>M572 - Greene/LeeWeek 5</v>
      </c>
      <c r="I206" s="7" t="str">
        <f t="shared" si="17"/>
        <v>M579 - WoodardWeek 5</v>
      </c>
      <c r="J206" t="str">
        <f t="shared" si="18"/>
        <v>Field H1</v>
      </c>
      <c r="K206" t="str">
        <f t="shared" si="15"/>
        <v>Old Canaan Rd Soccer Complex / Field H1</v>
      </c>
      <c r="L206" s="7" t="s">
        <v>79</v>
      </c>
      <c r="M206" s="7" t="s">
        <v>82</v>
      </c>
      <c r="N206" s="6">
        <f t="shared" si="19"/>
        <v>0.5625</v>
      </c>
    </row>
    <row r="207" spans="1:14">
      <c r="A207" t="s">
        <v>10</v>
      </c>
      <c r="B207" s="5">
        <v>45052</v>
      </c>
      <c r="C207" s="6">
        <v>0.5625</v>
      </c>
      <c r="D207" s="7" t="s">
        <v>141</v>
      </c>
      <c r="E207" s="7" t="s">
        <v>89</v>
      </c>
      <c r="F207" s="7" t="s">
        <v>95</v>
      </c>
      <c r="H207" s="7" t="str">
        <f t="shared" si="16"/>
        <v>C411 - Champion/OverstreetWeek 5</v>
      </c>
      <c r="I207" s="7" t="str">
        <f t="shared" si="17"/>
        <v>C475 - GreeneWeek 5</v>
      </c>
      <c r="J207" t="str">
        <f t="shared" si="18"/>
        <v>Field F1</v>
      </c>
      <c r="K207" t="str">
        <f t="shared" si="15"/>
        <v>Old Canaan Rd Soccer Complex / Field F1</v>
      </c>
      <c r="L207" s="7" t="s">
        <v>89</v>
      </c>
      <c r="M207" s="7" t="s">
        <v>95</v>
      </c>
      <c r="N207" s="6">
        <f t="shared" si="19"/>
        <v>0.5625</v>
      </c>
    </row>
    <row r="208" spans="1:14">
      <c r="A208" t="s">
        <v>10</v>
      </c>
      <c r="B208" s="5">
        <v>45052</v>
      </c>
      <c r="C208" s="6">
        <v>0.5625</v>
      </c>
      <c r="D208" s="7" t="s">
        <v>128</v>
      </c>
      <c r="E208" s="7" t="s">
        <v>92</v>
      </c>
      <c r="F208" s="7" t="s">
        <v>96</v>
      </c>
      <c r="H208" s="7" t="str">
        <f t="shared" si="16"/>
        <v>C471 - Gobillot/GobillotWeek 5</v>
      </c>
      <c r="I208" s="7" t="str">
        <f t="shared" si="17"/>
        <v>C476 - Maldonado/TrejoWeek 5</v>
      </c>
      <c r="J208" t="str">
        <f t="shared" si="18"/>
        <v>Field F2</v>
      </c>
      <c r="K208" t="str">
        <f t="shared" si="15"/>
        <v>Old Canaan Rd Soccer Complex / Field F2</v>
      </c>
      <c r="L208" s="7" t="s">
        <v>92</v>
      </c>
      <c r="M208" s="7" t="s">
        <v>96</v>
      </c>
      <c r="N208" s="6">
        <f t="shared" si="19"/>
        <v>0.5625</v>
      </c>
    </row>
    <row r="209" spans="1:14">
      <c r="A209" t="s">
        <v>10</v>
      </c>
      <c r="B209" s="5">
        <v>45052</v>
      </c>
      <c r="C209" s="6">
        <v>0.625</v>
      </c>
      <c r="D209" s="7" t="s">
        <v>140</v>
      </c>
      <c r="E209" s="7" t="s">
        <v>65</v>
      </c>
      <c r="F209" s="7" t="s">
        <v>67</v>
      </c>
      <c r="H209" s="7" t="str">
        <f t="shared" si="16"/>
        <v>F672 - CuevasWeek 5</v>
      </c>
      <c r="I209" s="7" t="str">
        <f t="shared" si="17"/>
        <v>F674 - SlemendaWeek 5</v>
      </c>
      <c r="J209" t="str">
        <f t="shared" si="18"/>
        <v>Field A</v>
      </c>
      <c r="K209" t="str">
        <f t="shared" si="15"/>
        <v>Old Canaan Rd Soccer Complex / Field A</v>
      </c>
      <c r="L209" s="7" t="s">
        <v>65</v>
      </c>
      <c r="M209" s="7" t="s">
        <v>67</v>
      </c>
      <c r="N209" s="6">
        <f t="shared" si="19"/>
        <v>0.625</v>
      </c>
    </row>
    <row r="210" spans="1:14">
      <c r="A210" t="s">
        <v>10</v>
      </c>
      <c r="B210" s="5">
        <v>45052</v>
      </c>
      <c r="C210" s="6">
        <v>0.625</v>
      </c>
      <c r="D210" s="7" t="s">
        <v>127</v>
      </c>
      <c r="E210" s="7" t="s">
        <v>59</v>
      </c>
      <c r="F210" s="7" t="s">
        <v>47</v>
      </c>
      <c r="H210" s="7" t="str">
        <f t="shared" si="16"/>
        <v>M678 - LadetWeek 5</v>
      </c>
      <c r="I210" s="7" t="str">
        <f t="shared" si="17"/>
        <v>M672 - Golovatyuk/SalvaWeek 5</v>
      </c>
      <c r="J210" t="str">
        <f t="shared" si="18"/>
        <v>Field D1</v>
      </c>
      <c r="K210" t="str">
        <f t="shared" si="15"/>
        <v>Old Canaan Rd Soccer Complex / Field D1</v>
      </c>
      <c r="L210" s="7" t="s">
        <v>59</v>
      </c>
      <c r="M210" s="7" t="s">
        <v>47</v>
      </c>
      <c r="N210" s="6">
        <f t="shared" si="19"/>
        <v>0.625</v>
      </c>
    </row>
    <row r="211" spans="1:14">
      <c r="A211" t="s">
        <v>10</v>
      </c>
      <c r="B211" s="5">
        <v>45052</v>
      </c>
      <c r="C211" s="6">
        <v>0.625</v>
      </c>
      <c r="D211" s="7" t="s">
        <v>138</v>
      </c>
      <c r="E211" s="7" t="s">
        <v>87</v>
      </c>
      <c r="F211" s="7" t="s">
        <v>85</v>
      </c>
      <c r="H211" s="7" t="str">
        <f t="shared" si="16"/>
        <v>F573 - TrejoWeek 5</v>
      </c>
      <c r="I211" s="7" t="str">
        <f t="shared" si="17"/>
        <v>F571 - Rubalcava/RubalcavaWeek 5</v>
      </c>
      <c r="J211" t="str">
        <f t="shared" si="18"/>
        <v>Field H1</v>
      </c>
      <c r="K211" t="str">
        <f t="shared" si="15"/>
        <v>Old Canaan Rd Soccer Complex / Field H1</v>
      </c>
      <c r="L211" s="7" t="s">
        <v>87</v>
      </c>
      <c r="M211" s="7" t="s">
        <v>85</v>
      </c>
      <c r="N211" s="6">
        <f t="shared" si="19"/>
        <v>0.625</v>
      </c>
    </row>
    <row r="212" spans="1:14">
      <c r="A212" t="s">
        <v>10</v>
      </c>
      <c r="B212" s="5">
        <v>45052</v>
      </c>
      <c r="C212" s="6">
        <v>0.625</v>
      </c>
      <c r="D212" s="7" t="s">
        <v>139</v>
      </c>
      <c r="E212" s="7" t="s">
        <v>72</v>
      </c>
      <c r="F212" s="7" t="s">
        <v>75</v>
      </c>
      <c r="H212" s="7" t="str">
        <f t="shared" si="16"/>
        <v>M512 - BullockWeek 5</v>
      </c>
      <c r="I212" s="7" t="str">
        <f t="shared" si="17"/>
        <v>M576 - GrubaughWeek 5</v>
      </c>
      <c r="J212" t="str">
        <f t="shared" si="18"/>
        <v>Field H2</v>
      </c>
      <c r="K212" t="str">
        <f t="shared" si="15"/>
        <v>Old Canaan Rd Soccer Complex / Field H2</v>
      </c>
      <c r="L212" s="7" t="s">
        <v>72</v>
      </c>
      <c r="M212" s="7" t="s">
        <v>75</v>
      </c>
      <c r="N212" s="6">
        <f t="shared" si="19"/>
        <v>0.625</v>
      </c>
    </row>
    <row r="213" spans="1:14">
      <c r="A213" t="s">
        <v>10</v>
      </c>
      <c r="B213" s="5">
        <v>45052</v>
      </c>
      <c r="C213" s="6">
        <v>0.6875</v>
      </c>
      <c r="D213" s="7" t="s">
        <v>141</v>
      </c>
      <c r="E213" s="7" t="s">
        <v>100</v>
      </c>
      <c r="F213" s="7" t="s">
        <v>98</v>
      </c>
      <c r="H213" s="7" t="str">
        <f t="shared" si="16"/>
        <v>C371 - LordWeek 5</v>
      </c>
      <c r="I213" s="7" t="str">
        <f t="shared" si="17"/>
        <v>C311 - OverstreetWeek 5</v>
      </c>
      <c r="J213" t="str">
        <f t="shared" si="18"/>
        <v>Field F1</v>
      </c>
      <c r="K213" t="str">
        <f t="shared" si="15"/>
        <v>Old Canaan Rd Soccer Complex / Field F1</v>
      </c>
      <c r="L213" s="7" t="s">
        <v>100</v>
      </c>
      <c r="M213" s="7" t="s">
        <v>98</v>
      </c>
      <c r="N213" s="6">
        <f t="shared" si="19"/>
        <v>0.6875</v>
      </c>
    </row>
    <row r="214" spans="1:14">
      <c r="A214" t="s">
        <v>10</v>
      </c>
      <c r="B214" s="5">
        <v>45052</v>
      </c>
      <c r="C214" s="6">
        <v>0.6875</v>
      </c>
      <c r="D214" s="7" t="s">
        <v>128</v>
      </c>
      <c r="E214" s="7" t="s">
        <v>104</v>
      </c>
      <c r="F214" s="7" t="s">
        <v>101</v>
      </c>
      <c r="H214" s="7" t="str">
        <f t="shared" si="16"/>
        <v>C375 - A. GallegosWeek 5</v>
      </c>
      <c r="I214" s="7" t="str">
        <f t="shared" si="17"/>
        <v>C372 - Rubalcava/PackWeek 5</v>
      </c>
      <c r="J214" t="str">
        <f t="shared" si="18"/>
        <v>Field F2</v>
      </c>
      <c r="K214" t="str">
        <f t="shared" si="15"/>
        <v>Old Canaan Rd Soccer Complex / Field F2</v>
      </c>
      <c r="L214" s="7" t="s">
        <v>104</v>
      </c>
      <c r="M214" s="7" t="s">
        <v>101</v>
      </c>
      <c r="N214" s="6">
        <f t="shared" si="19"/>
        <v>0.6875</v>
      </c>
    </row>
    <row r="215" spans="1:14">
      <c r="A215" t="s">
        <v>10</v>
      </c>
      <c r="B215" s="5">
        <v>45052</v>
      </c>
      <c r="C215" s="6">
        <v>0.75</v>
      </c>
      <c r="D215" s="7" t="s">
        <v>141</v>
      </c>
      <c r="E215" s="7" t="s">
        <v>103</v>
      </c>
      <c r="F215" s="7" t="s">
        <v>99</v>
      </c>
      <c r="H215" s="7" t="str">
        <f t="shared" si="16"/>
        <v>C374 - GallegosWeek 5</v>
      </c>
      <c r="I215" s="7" t="str">
        <f t="shared" si="17"/>
        <v>C312 - GalanWeek 5</v>
      </c>
      <c r="J215" t="str">
        <f t="shared" si="18"/>
        <v>Field F1</v>
      </c>
      <c r="K215" t="str">
        <f t="shared" si="15"/>
        <v>Old Canaan Rd Soccer Complex / Field F1</v>
      </c>
      <c r="L215" s="7" t="s">
        <v>103</v>
      </c>
      <c r="M215" s="7" t="s">
        <v>99</v>
      </c>
      <c r="N215" s="6">
        <f t="shared" si="19"/>
        <v>0.75</v>
      </c>
    </row>
    <row r="216" spans="1:14">
      <c r="A216" t="s">
        <v>10</v>
      </c>
      <c r="B216" s="5">
        <v>45052</v>
      </c>
      <c r="C216" s="6">
        <v>0.75</v>
      </c>
      <c r="D216" s="7" t="s">
        <v>128</v>
      </c>
      <c r="E216" s="7" t="s">
        <v>105</v>
      </c>
      <c r="F216" s="7" t="s">
        <v>108</v>
      </c>
      <c r="H216" s="7" t="str">
        <f t="shared" si="16"/>
        <v>C171 - GallegosWeek 5</v>
      </c>
      <c r="I216" s="7" t="str">
        <f t="shared" si="17"/>
        <v>C174 - PrimWeek 5</v>
      </c>
      <c r="J216" t="str">
        <f t="shared" si="18"/>
        <v>Field F2</v>
      </c>
      <c r="K216" t="str">
        <f t="shared" si="15"/>
        <v>Old Canaan Rd Soccer Complex / Field F2</v>
      </c>
      <c r="L216" s="7" t="s">
        <v>105</v>
      </c>
      <c r="M216" s="7" t="s">
        <v>108</v>
      </c>
      <c r="N216" s="6">
        <f t="shared" si="19"/>
        <v>0.75</v>
      </c>
    </row>
    <row r="217" spans="1:14">
      <c r="A217" t="s">
        <v>10</v>
      </c>
      <c r="B217" s="5">
        <v>45052</v>
      </c>
      <c r="C217" s="6">
        <v>0.8125</v>
      </c>
      <c r="D217" s="7" t="s">
        <v>141</v>
      </c>
      <c r="E217" s="7" t="s">
        <v>110</v>
      </c>
      <c r="F217" s="7" t="s">
        <v>106</v>
      </c>
      <c r="H217" s="7" t="str">
        <f t="shared" si="16"/>
        <v>C176 - ZelesnikWeek 5</v>
      </c>
      <c r="I217" s="7" t="str">
        <f t="shared" si="17"/>
        <v>C172 - LancasterWeek 5</v>
      </c>
      <c r="J217" t="str">
        <f t="shared" si="18"/>
        <v>Field F1</v>
      </c>
      <c r="K217" t="str">
        <f t="shared" si="15"/>
        <v>Old Canaan Rd Soccer Complex / Field F1</v>
      </c>
      <c r="L217" s="7" t="s">
        <v>110</v>
      </c>
      <c r="M217" s="7" t="s">
        <v>106</v>
      </c>
      <c r="N217" s="6">
        <f t="shared" si="19"/>
        <v>0.8125</v>
      </c>
    </row>
    <row r="218" spans="1:14">
      <c r="A218" t="s">
        <v>10</v>
      </c>
      <c r="B218" s="5">
        <v>45052</v>
      </c>
      <c r="C218" s="6">
        <v>0.8125</v>
      </c>
      <c r="D218" s="7" t="s">
        <v>128</v>
      </c>
      <c r="E218" s="7" t="s">
        <v>109</v>
      </c>
      <c r="F218" s="7" t="s">
        <v>107</v>
      </c>
      <c r="H218" s="7" t="str">
        <f t="shared" si="16"/>
        <v>C175 - RestrepoWeek 5</v>
      </c>
      <c r="I218" s="7" t="str">
        <f t="shared" si="17"/>
        <v>C173 - McGillWeek 5</v>
      </c>
      <c r="J218" t="str">
        <f t="shared" si="18"/>
        <v>Field F2</v>
      </c>
      <c r="K218" t="str">
        <f t="shared" si="15"/>
        <v>Old Canaan Rd Soccer Complex / Field F2</v>
      </c>
      <c r="L218" s="7" t="s">
        <v>109</v>
      </c>
      <c r="M218" s="7" t="s">
        <v>107</v>
      </c>
      <c r="N218" s="6">
        <f t="shared" si="19"/>
        <v>0.8125</v>
      </c>
    </row>
    <row r="219" spans="1:14">
      <c r="A219" t="s">
        <v>11</v>
      </c>
      <c r="B219" s="5">
        <v>45059</v>
      </c>
      <c r="C219" s="6">
        <v>0.375</v>
      </c>
      <c r="D219" s="7" t="s">
        <v>129</v>
      </c>
      <c r="E219" s="7" t="s">
        <v>29</v>
      </c>
      <c r="F219" s="7" t="s">
        <v>32</v>
      </c>
      <c r="H219" s="7" t="str">
        <f t="shared" si="16"/>
        <v>F711 - StetarWeek 6</v>
      </c>
      <c r="I219" s="7" t="str">
        <f t="shared" si="17"/>
        <v>F714 - MorganWeek 6</v>
      </c>
      <c r="J219" t="str">
        <f t="shared" si="18"/>
        <v>Field G1</v>
      </c>
      <c r="K219" t="str">
        <f t="shared" si="15"/>
        <v>Old Canaan Rd Soccer Complex / Field G1</v>
      </c>
      <c r="L219" s="7" t="s">
        <v>29</v>
      </c>
      <c r="M219" s="7" t="s">
        <v>32</v>
      </c>
      <c r="N219" s="6">
        <f t="shared" si="19"/>
        <v>0.375</v>
      </c>
    </row>
    <row r="220" spans="1:14">
      <c r="A220" t="s">
        <v>11</v>
      </c>
      <c r="B220" s="5">
        <v>45059</v>
      </c>
      <c r="C220" s="6">
        <v>0.375</v>
      </c>
      <c r="D220" s="7" t="s">
        <v>130</v>
      </c>
      <c r="E220" s="7" t="s">
        <v>42</v>
      </c>
      <c r="F220" s="7" t="s">
        <v>31</v>
      </c>
      <c r="H220" s="7" t="str">
        <f t="shared" si="16"/>
        <v>F777 - TaylorWeek 6</v>
      </c>
      <c r="I220" s="7" t="str">
        <f t="shared" si="17"/>
        <v>F713 - BrunkenWeek 6</v>
      </c>
      <c r="J220" t="str">
        <f t="shared" si="18"/>
        <v>Field G2</v>
      </c>
      <c r="K220" t="str">
        <f t="shared" si="15"/>
        <v>Old Canaan Rd Soccer Complex / Field G2</v>
      </c>
      <c r="L220" s="7" t="s">
        <v>42</v>
      </c>
      <c r="M220" s="7" t="s">
        <v>31</v>
      </c>
      <c r="N220" s="6">
        <f t="shared" si="19"/>
        <v>0.375</v>
      </c>
    </row>
    <row r="221" spans="1:14">
      <c r="A221" t="s">
        <v>11</v>
      </c>
      <c r="B221" s="5">
        <v>45059</v>
      </c>
      <c r="C221" s="6">
        <v>0.375</v>
      </c>
      <c r="D221" s="7" t="s">
        <v>131</v>
      </c>
      <c r="E221" s="7" t="s">
        <v>41</v>
      </c>
      <c r="F221" s="7" t="s">
        <v>30</v>
      </c>
      <c r="H221" s="7" t="str">
        <f t="shared" si="16"/>
        <v>F776 - SwaneyWeek 6</v>
      </c>
      <c r="I221" s="7" t="str">
        <f t="shared" si="17"/>
        <v>F712 - ElmoreWeek 6</v>
      </c>
      <c r="J221" t="str">
        <f t="shared" si="18"/>
        <v>Field G3</v>
      </c>
      <c r="K221" t="str">
        <f t="shared" si="15"/>
        <v>Old Canaan Rd Soccer Complex / Field G3</v>
      </c>
      <c r="L221" s="7" t="s">
        <v>41</v>
      </c>
      <c r="M221" s="7" t="s">
        <v>30</v>
      </c>
      <c r="N221" s="6">
        <f t="shared" si="19"/>
        <v>0.375</v>
      </c>
    </row>
    <row r="222" spans="1:14">
      <c r="A222" t="s">
        <v>11</v>
      </c>
      <c r="B222" s="5">
        <v>45059</v>
      </c>
      <c r="C222" s="6">
        <v>0.375</v>
      </c>
      <c r="D222" s="7" t="s">
        <v>132</v>
      </c>
      <c r="E222" s="7" t="s">
        <v>40</v>
      </c>
      <c r="F222" s="7" t="s">
        <v>33</v>
      </c>
      <c r="H222" s="7" t="str">
        <f t="shared" si="16"/>
        <v>F774 - NicholsWeek 6</v>
      </c>
      <c r="I222" s="7" t="str">
        <f t="shared" si="17"/>
        <v>F715 - Rogers/RogersWeek 6</v>
      </c>
      <c r="J222" t="str">
        <f t="shared" si="18"/>
        <v>Field G4</v>
      </c>
      <c r="K222" t="str">
        <f t="shared" si="15"/>
        <v>Old Canaan Rd Soccer Complex / Field G4</v>
      </c>
      <c r="L222" s="7" t="s">
        <v>40</v>
      </c>
      <c r="M222" s="7" t="s">
        <v>33</v>
      </c>
      <c r="N222" s="6">
        <f t="shared" si="19"/>
        <v>0.375</v>
      </c>
    </row>
    <row r="223" spans="1:14">
      <c r="A223" t="s">
        <v>11</v>
      </c>
      <c r="B223" s="5">
        <v>45059</v>
      </c>
      <c r="C223" s="6">
        <v>0.375</v>
      </c>
      <c r="D223" s="7" t="s">
        <v>133</v>
      </c>
      <c r="E223" s="7" t="s">
        <v>36</v>
      </c>
      <c r="F223" s="7" t="s">
        <v>39</v>
      </c>
      <c r="H223" s="7" t="str">
        <f t="shared" si="16"/>
        <v>F719 - Taylor/TaylorWeek 6</v>
      </c>
      <c r="I223" s="7" t="str">
        <f t="shared" si="17"/>
        <v>F773 - EvansWeek 6</v>
      </c>
      <c r="J223" t="str">
        <f t="shared" si="18"/>
        <v>Field G5</v>
      </c>
      <c r="K223" t="str">
        <f t="shared" si="15"/>
        <v>Old Canaan Rd Soccer Complex / Field G5</v>
      </c>
      <c r="L223" s="7" t="s">
        <v>36</v>
      </c>
      <c r="M223" s="7" t="s">
        <v>39</v>
      </c>
      <c r="N223" s="6">
        <f t="shared" si="19"/>
        <v>0.375</v>
      </c>
    </row>
    <row r="224" spans="1:14">
      <c r="A224" t="s">
        <v>11</v>
      </c>
      <c r="B224" s="5">
        <v>45059</v>
      </c>
      <c r="C224" s="6">
        <v>0.375</v>
      </c>
      <c r="D224" s="7" t="s">
        <v>134</v>
      </c>
      <c r="E224" s="7" t="s">
        <v>35</v>
      </c>
      <c r="F224" s="7" t="s">
        <v>38</v>
      </c>
      <c r="H224" s="7" t="str">
        <f t="shared" si="16"/>
        <v>F717 - BurkoWeek 6</v>
      </c>
      <c r="I224" s="7" t="str">
        <f t="shared" si="17"/>
        <v>F772 - PearsonWeek 6</v>
      </c>
      <c r="J224" t="str">
        <f t="shared" si="18"/>
        <v>Field G6</v>
      </c>
      <c r="K224" t="str">
        <f t="shared" si="15"/>
        <v>Old Canaan Rd Soccer Complex / Field G6</v>
      </c>
      <c r="L224" s="7" t="s">
        <v>35</v>
      </c>
      <c r="M224" s="7" t="s">
        <v>38</v>
      </c>
      <c r="N224" s="6">
        <f t="shared" si="19"/>
        <v>0.375</v>
      </c>
    </row>
    <row r="225" spans="1:14">
      <c r="A225" t="s">
        <v>11</v>
      </c>
      <c r="B225" s="5">
        <v>45059</v>
      </c>
      <c r="C225" s="6">
        <v>0.375</v>
      </c>
      <c r="D225" s="7" t="s">
        <v>135</v>
      </c>
      <c r="E225" s="7" t="s">
        <v>34</v>
      </c>
      <c r="F225" s="7" t="s">
        <v>37</v>
      </c>
      <c r="H225" s="7" t="str">
        <f t="shared" si="16"/>
        <v>F716 - SparksWeek 6</v>
      </c>
      <c r="I225" s="7" t="str">
        <f t="shared" si="17"/>
        <v>F771 - Dunn/DunnWeek 6</v>
      </c>
      <c r="J225" t="str">
        <f t="shared" si="18"/>
        <v>Field G7</v>
      </c>
      <c r="K225" t="str">
        <f t="shared" si="15"/>
        <v>Old Canaan Rd Soccer Complex / Field G7</v>
      </c>
      <c r="L225" s="7" t="s">
        <v>34</v>
      </c>
      <c r="M225" s="7" t="s">
        <v>37</v>
      </c>
      <c r="N225" s="6">
        <f t="shared" si="19"/>
        <v>0.375</v>
      </c>
    </row>
    <row r="226" spans="1:14">
      <c r="A226" t="s">
        <v>11</v>
      </c>
      <c r="B226" s="5">
        <v>45059</v>
      </c>
      <c r="C226" s="6">
        <v>0.6875</v>
      </c>
      <c r="D226" s="7" t="s">
        <v>140</v>
      </c>
      <c r="E226" s="7" t="s">
        <v>66</v>
      </c>
      <c r="F226" s="7" t="s">
        <v>69</v>
      </c>
      <c r="H226" s="7" t="str">
        <f t="shared" si="16"/>
        <v>F673 - DavisWeek 6</v>
      </c>
      <c r="I226" s="7" t="str">
        <f t="shared" si="17"/>
        <v>F676 - Rogers/LuediWeek 6</v>
      </c>
      <c r="J226" t="str">
        <f t="shared" si="18"/>
        <v>Field A</v>
      </c>
      <c r="K226" t="str">
        <f t="shared" si="15"/>
        <v>Old Canaan Rd Soccer Complex / Field A</v>
      </c>
      <c r="L226" s="7" t="s">
        <v>66</v>
      </c>
      <c r="M226" s="7" t="s">
        <v>69</v>
      </c>
      <c r="N226" s="6">
        <f t="shared" si="19"/>
        <v>0.6875</v>
      </c>
    </row>
    <row r="227" spans="1:14">
      <c r="A227" t="s">
        <v>11</v>
      </c>
      <c r="B227" s="5">
        <v>45059</v>
      </c>
      <c r="C227" s="6">
        <v>0.375</v>
      </c>
      <c r="D227" s="7" t="s">
        <v>149</v>
      </c>
      <c r="E227" s="7" t="s">
        <v>44</v>
      </c>
      <c r="F227" s="7" t="s">
        <v>45</v>
      </c>
      <c r="H227" s="7" t="str">
        <f t="shared" si="16"/>
        <v>M612 - Braswell/Martin/GardnerWeek 6</v>
      </c>
      <c r="I227" s="7" t="str">
        <f t="shared" si="17"/>
        <v>M613 - Ledford/MesselWeek 6</v>
      </c>
      <c r="J227" t="str">
        <f t="shared" si="18"/>
        <v>Field C</v>
      </c>
      <c r="K227" t="str">
        <f t="shared" si="15"/>
        <v>Old Canaan Rd Soccer Complex / Field C</v>
      </c>
      <c r="L227" s="7" t="s">
        <v>44</v>
      </c>
      <c r="M227" s="7" t="s">
        <v>45</v>
      </c>
      <c r="N227" s="6">
        <f t="shared" si="19"/>
        <v>0.375</v>
      </c>
    </row>
    <row r="228" spans="1:14">
      <c r="A228" t="s">
        <v>11</v>
      </c>
      <c r="B228" s="5">
        <v>45059</v>
      </c>
      <c r="C228" s="6">
        <v>0.375</v>
      </c>
      <c r="D228" s="7" t="s">
        <v>137</v>
      </c>
      <c r="E228" s="7" t="s">
        <v>68</v>
      </c>
      <c r="F228" s="7" t="s">
        <v>63</v>
      </c>
      <c r="H228" s="7" t="str">
        <f t="shared" si="16"/>
        <v>F675 - W. Smith/D'AuroraWeek 6</v>
      </c>
      <c r="I228" s="7" t="str">
        <f t="shared" si="17"/>
        <v>F613 - J. SmithWeek 6</v>
      </c>
      <c r="J228" t="str">
        <f t="shared" si="18"/>
        <v>Field B</v>
      </c>
      <c r="K228" t="str">
        <f t="shared" si="15"/>
        <v>Old Canaan Rd Soccer Complex / Field B</v>
      </c>
      <c r="L228" s="7" t="s">
        <v>68</v>
      </c>
      <c r="M228" s="7" t="s">
        <v>63</v>
      </c>
      <c r="N228" s="6">
        <f t="shared" si="19"/>
        <v>0.375</v>
      </c>
    </row>
    <row r="229" spans="1:14">
      <c r="A229" t="s">
        <v>11</v>
      </c>
      <c r="B229" s="5">
        <v>45059</v>
      </c>
      <c r="C229" s="6">
        <v>0.375</v>
      </c>
      <c r="D229" s="7" t="s">
        <v>138</v>
      </c>
      <c r="E229" s="7" t="s">
        <v>80</v>
      </c>
      <c r="F229" s="7" t="s">
        <v>71</v>
      </c>
      <c r="H229" s="7" t="str">
        <f t="shared" si="16"/>
        <v>M577 - Arteaga-HernandezWeek 6</v>
      </c>
      <c r="I229" s="7" t="str">
        <f t="shared" si="17"/>
        <v>M511 - GosnellWeek 6</v>
      </c>
      <c r="J229" t="str">
        <f t="shared" si="18"/>
        <v>Field H1</v>
      </c>
      <c r="K229" t="str">
        <f t="shared" si="15"/>
        <v>Old Canaan Rd Soccer Complex / Field H1</v>
      </c>
      <c r="L229" s="7" t="s">
        <v>80</v>
      </c>
      <c r="M229" s="7" t="s">
        <v>71</v>
      </c>
      <c r="N229" s="6">
        <f t="shared" si="19"/>
        <v>0.375</v>
      </c>
    </row>
    <row r="230" spans="1:14">
      <c r="A230" t="s">
        <v>11</v>
      </c>
      <c r="B230" s="5">
        <v>45059</v>
      </c>
      <c r="C230" s="6">
        <v>0.375</v>
      </c>
      <c r="D230" s="7" t="s">
        <v>139</v>
      </c>
      <c r="E230" s="7" t="s">
        <v>81</v>
      </c>
      <c r="F230" s="7" t="s">
        <v>72</v>
      </c>
      <c r="H230" s="7" t="str">
        <f t="shared" si="16"/>
        <v>M578 - Arcila/ArcilaWeek 6</v>
      </c>
      <c r="I230" s="7" t="str">
        <f t="shared" si="17"/>
        <v>M512 - BullockWeek 6</v>
      </c>
      <c r="J230" t="str">
        <f t="shared" si="18"/>
        <v>Field H2</v>
      </c>
      <c r="K230" t="str">
        <f t="shared" si="15"/>
        <v>Old Canaan Rd Soccer Complex / Field H2</v>
      </c>
      <c r="L230" s="7" t="s">
        <v>81</v>
      </c>
      <c r="M230" s="7" t="s">
        <v>72</v>
      </c>
      <c r="N230" s="6">
        <f t="shared" si="19"/>
        <v>0.375</v>
      </c>
    </row>
    <row r="231" spans="1:14">
      <c r="A231" t="s">
        <v>11</v>
      </c>
      <c r="B231" s="5">
        <v>45059</v>
      </c>
      <c r="C231" s="6">
        <v>0.375</v>
      </c>
      <c r="D231" s="7" t="s">
        <v>141</v>
      </c>
      <c r="E231" s="7" t="s">
        <v>90</v>
      </c>
      <c r="F231" s="7" t="s">
        <v>93</v>
      </c>
      <c r="H231" s="7" t="str">
        <f t="shared" si="16"/>
        <v>C412 - RogersWeek 6</v>
      </c>
      <c r="I231" s="7" t="str">
        <f t="shared" si="17"/>
        <v>C472 - ZelesnikWeek 6</v>
      </c>
      <c r="J231" t="str">
        <f t="shared" si="18"/>
        <v>Field F1</v>
      </c>
      <c r="K231" t="str">
        <f t="shared" si="15"/>
        <v>Old Canaan Rd Soccer Complex / Field F1</v>
      </c>
      <c r="L231" s="7" t="s">
        <v>90</v>
      </c>
      <c r="M231" s="7" t="s">
        <v>93</v>
      </c>
      <c r="N231" s="6">
        <f t="shared" si="19"/>
        <v>0.375</v>
      </c>
    </row>
    <row r="232" spans="1:14">
      <c r="A232" t="s">
        <v>11</v>
      </c>
      <c r="B232" s="5">
        <v>45059</v>
      </c>
      <c r="C232" s="6">
        <v>0.4375</v>
      </c>
      <c r="D232" s="7" t="s">
        <v>129</v>
      </c>
      <c r="E232" s="7" t="s">
        <v>17</v>
      </c>
      <c r="F232" s="7" t="s">
        <v>21</v>
      </c>
      <c r="H232" s="7" t="str">
        <f t="shared" si="16"/>
        <v>M775 - BeechWeek 6</v>
      </c>
      <c r="I232" s="7" t="str">
        <f t="shared" si="17"/>
        <v>M779 - Hegedus/HernandezWeek 6</v>
      </c>
      <c r="J232" t="str">
        <f t="shared" si="18"/>
        <v>Field G1</v>
      </c>
      <c r="K232" t="str">
        <f t="shared" si="15"/>
        <v>Old Canaan Rd Soccer Complex / Field G1</v>
      </c>
      <c r="L232" s="7" t="s">
        <v>17</v>
      </c>
      <c r="M232" s="7" t="s">
        <v>21</v>
      </c>
      <c r="N232" s="6">
        <f t="shared" si="19"/>
        <v>0.4375</v>
      </c>
    </row>
    <row r="233" spans="1:14">
      <c r="A233" t="s">
        <v>11</v>
      </c>
      <c r="B233" s="5">
        <v>45059</v>
      </c>
      <c r="C233" s="6">
        <v>0.4375</v>
      </c>
      <c r="D233" s="7" t="s">
        <v>130</v>
      </c>
      <c r="E233" s="7" t="s">
        <v>18</v>
      </c>
      <c r="F233" s="7" t="s">
        <v>22</v>
      </c>
      <c r="H233" s="7" t="str">
        <f t="shared" si="16"/>
        <v>M776 - Perez-LopezWeek 6</v>
      </c>
      <c r="I233" s="7" t="str">
        <f t="shared" si="17"/>
        <v>M780 - Inman/GrahamWeek 6</v>
      </c>
      <c r="J233" t="str">
        <f t="shared" si="18"/>
        <v>Field G2</v>
      </c>
      <c r="K233" t="str">
        <f t="shared" si="15"/>
        <v>Old Canaan Rd Soccer Complex / Field G2</v>
      </c>
      <c r="L233" s="7" t="s">
        <v>18</v>
      </c>
      <c r="M233" s="7" t="s">
        <v>22</v>
      </c>
      <c r="N233" s="6">
        <f t="shared" si="19"/>
        <v>0.4375</v>
      </c>
    </row>
    <row r="234" spans="1:14">
      <c r="A234" t="s">
        <v>11</v>
      </c>
      <c r="B234" s="5">
        <v>45059</v>
      </c>
      <c r="C234" s="6">
        <v>0.4375</v>
      </c>
      <c r="D234" s="7" t="s">
        <v>131</v>
      </c>
      <c r="E234" s="7" t="s">
        <v>19</v>
      </c>
      <c r="F234" s="7" t="s">
        <v>23</v>
      </c>
      <c r="H234" s="7" t="str">
        <f t="shared" si="16"/>
        <v>M777 - Jen JohnWeek 6</v>
      </c>
      <c r="I234" s="7" t="str">
        <f t="shared" si="17"/>
        <v>M781 - Alvarado/StillingerWeek 6</v>
      </c>
      <c r="J234" t="str">
        <f t="shared" si="18"/>
        <v>Field G3</v>
      </c>
      <c r="K234" t="str">
        <f t="shared" si="15"/>
        <v>Old Canaan Rd Soccer Complex / Field G3</v>
      </c>
      <c r="L234" s="7" t="s">
        <v>19</v>
      </c>
      <c r="M234" s="7" t="s">
        <v>23</v>
      </c>
      <c r="N234" s="6">
        <f t="shared" si="19"/>
        <v>0.4375</v>
      </c>
    </row>
    <row r="235" spans="1:14">
      <c r="A235" t="s">
        <v>11</v>
      </c>
      <c r="B235" s="5">
        <v>45059</v>
      </c>
      <c r="C235" s="6">
        <v>0.4375</v>
      </c>
      <c r="D235" s="7" t="s">
        <v>132</v>
      </c>
      <c r="E235" s="7" t="s">
        <v>20</v>
      </c>
      <c r="F235" s="7" t="s">
        <v>24</v>
      </c>
      <c r="H235" s="7" t="str">
        <f t="shared" si="16"/>
        <v>M778 - PastorWeek 6</v>
      </c>
      <c r="I235" s="7" t="str">
        <f t="shared" si="17"/>
        <v>M782 - BargerWeek 6</v>
      </c>
      <c r="J235" t="str">
        <f t="shared" si="18"/>
        <v>Field G4</v>
      </c>
      <c r="K235" t="str">
        <f t="shared" ref="K235:K267" si="20">"Old Canaan Rd Soccer Complex / "&amp;J235</f>
        <v>Old Canaan Rd Soccer Complex / Field G4</v>
      </c>
      <c r="L235" s="7" t="s">
        <v>20</v>
      </c>
      <c r="M235" s="7" t="s">
        <v>24</v>
      </c>
      <c r="N235" s="6">
        <f t="shared" si="19"/>
        <v>0.4375</v>
      </c>
    </row>
    <row r="236" spans="1:14">
      <c r="A236" t="s">
        <v>11</v>
      </c>
      <c r="B236" s="5">
        <v>45059</v>
      </c>
      <c r="C236" s="6">
        <v>0.4375</v>
      </c>
      <c r="D236" s="7" t="s">
        <v>133</v>
      </c>
      <c r="E236" s="7" t="s">
        <v>25</v>
      </c>
      <c r="F236" s="7" t="s">
        <v>13</v>
      </c>
      <c r="H236" s="7" t="str">
        <f t="shared" si="16"/>
        <v>M783 - Kennedy/GalindoWeek 6</v>
      </c>
      <c r="I236" s="7" t="str">
        <f t="shared" si="17"/>
        <v>M771 - Wall/EdmondsWeek 6</v>
      </c>
      <c r="J236" t="str">
        <f t="shared" si="18"/>
        <v>Field G5</v>
      </c>
      <c r="K236" t="str">
        <f t="shared" si="20"/>
        <v>Old Canaan Rd Soccer Complex / Field G5</v>
      </c>
      <c r="L236" s="7" t="s">
        <v>25</v>
      </c>
      <c r="M236" s="7" t="s">
        <v>13</v>
      </c>
      <c r="N236" s="6">
        <f t="shared" si="19"/>
        <v>0.4375</v>
      </c>
    </row>
    <row r="237" spans="1:14">
      <c r="A237" t="s">
        <v>11</v>
      </c>
      <c r="B237" s="5">
        <v>45059</v>
      </c>
      <c r="C237" s="6">
        <v>0.4375</v>
      </c>
      <c r="D237" s="7" t="s">
        <v>134</v>
      </c>
      <c r="E237" s="7" t="s">
        <v>26</v>
      </c>
      <c r="F237" s="7" t="s">
        <v>14</v>
      </c>
      <c r="H237" s="7" t="str">
        <f t="shared" si="16"/>
        <v>M784 - Bedoya/MooreWeek 6</v>
      </c>
      <c r="I237" s="7" t="str">
        <f t="shared" si="17"/>
        <v>M772 - HowieWeek 6</v>
      </c>
      <c r="J237" t="str">
        <f t="shared" si="18"/>
        <v>Field G6</v>
      </c>
      <c r="K237" t="str">
        <f t="shared" si="20"/>
        <v>Old Canaan Rd Soccer Complex / Field G6</v>
      </c>
      <c r="L237" s="7" t="s">
        <v>26</v>
      </c>
      <c r="M237" s="7" t="s">
        <v>14</v>
      </c>
      <c r="N237" s="6">
        <f t="shared" si="19"/>
        <v>0.4375</v>
      </c>
    </row>
    <row r="238" spans="1:14">
      <c r="A238" t="s">
        <v>11</v>
      </c>
      <c r="B238" s="5">
        <v>45059</v>
      </c>
      <c r="C238" s="6">
        <v>0.4375</v>
      </c>
      <c r="D238" s="7" t="s">
        <v>135</v>
      </c>
      <c r="E238" s="7" t="s">
        <v>27</v>
      </c>
      <c r="F238" s="7" t="s">
        <v>15</v>
      </c>
      <c r="H238" s="7" t="str">
        <f t="shared" si="16"/>
        <v>M785 - Godfrey/GodfreyWeek 6</v>
      </c>
      <c r="I238" s="7" t="str">
        <f t="shared" si="17"/>
        <v>M773 - ThompsonWeek 6</v>
      </c>
      <c r="J238" t="str">
        <f t="shared" si="18"/>
        <v>Field G7</v>
      </c>
      <c r="K238" t="str">
        <f t="shared" si="20"/>
        <v>Old Canaan Rd Soccer Complex / Field G7</v>
      </c>
      <c r="L238" s="7" t="s">
        <v>27</v>
      </c>
      <c r="M238" s="7" t="s">
        <v>15</v>
      </c>
      <c r="N238" s="6">
        <f t="shared" si="19"/>
        <v>0.4375</v>
      </c>
    </row>
    <row r="239" spans="1:14">
      <c r="A239" t="s">
        <v>11</v>
      </c>
      <c r="B239" s="5">
        <v>45059</v>
      </c>
      <c r="C239" s="6">
        <v>0.4375</v>
      </c>
      <c r="D239" s="7" t="s">
        <v>136</v>
      </c>
      <c r="E239" s="7" t="s">
        <v>28</v>
      </c>
      <c r="F239" s="7" t="s">
        <v>16</v>
      </c>
      <c r="H239" s="7" t="str">
        <f t="shared" si="16"/>
        <v>M786 - Dunn/DunnWeek 6</v>
      </c>
      <c r="I239" s="7" t="str">
        <f t="shared" si="17"/>
        <v>M774 - DeichmanWeek 6</v>
      </c>
      <c r="J239" t="str">
        <f t="shared" si="18"/>
        <v>Field G8</v>
      </c>
      <c r="K239" t="str">
        <f t="shared" si="20"/>
        <v>Old Canaan Rd Soccer Complex / Field G8</v>
      </c>
      <c r="L239" s="7" t="s">
        <v>28</v>
      </c>
      <c r="M239" s="7" t="s">
        <v>16</v>
      </c>
      <c r="N239" s="6">
        <f t="shared" si="19"/>
        <v>0.4375</v>
      </c>
    </row>
    <row r="240" spans="1:14">
      <c r="A240" t="s">
        <v>11</v>
      </c>
      <c r="B240" s="5">
        <v>45059</v>
      </c>
      <c r="C240" s="6">
        <v>0.4375</v>
      </c>
      <c r="D240" s="7" t="s">
        <v>140</v>
      </c>
      <c r="E240" s="7" t="s">
        <v>54</v>
      </c>
      <c r="F240" s="7" t="s">
        <v>55</v>
      </c>
      <c r="H240" s="7" t="str">
        <f t="shared" si="16"/>
        <v>M674 - GrubaughWeek 6</v>
      </c>
      <c r="I240" s="7" t="str">
        <f t="shared" si="17"/>
        <v>M675 - DavisWeek 6</v>
      </c>
      <c r="J240" t="str">
        <f t="shared" si="18"/>
        <v>Field A</v>
      </c>
      <c r="K240" t="str">
        <f t="shared" si="20"/>
        <v>Old Canaan Rd Soccer Complex / Field A</v>
      </c>
      <c r="L240" s="7" t="s">
        <v>54</v>
      </c>
      <c r="M240" s="7" t="s">
        <v>55</v>
      </c>
      <c r="N240" s="6">
        <f t="shared" si="19"/>
        <v>0.4375</v>
      </c>
    </row>
    <row r="241" spans="1:14">
      <c r="A241" t="s">
        <v>11</v>
      </c>
      <c r="B241" s="5">
        <v>45059</v>
      </c>
      <c r="C241" s="6">
        <v>0.4375</v>
      </c>
      <c r="D241" s="7" t="s">
        <v>137</v>
      </c>
      <c r="E241" s="7" t="s">
        <v>56</v>
      </c>
      <c r="F241" s="7" t="s">
        <v>50</v>
      </c>
      <c r="H241" s="7" t="str">
        <f t="shared" si="16"/>
        <v>M680 - Johnson/ShawWeek 6</v>
      </c>
      <c r="I241" s="7" t="str">
        <f t="shared" si="17"/>
        <v>M683 - StanislavovWeek 6</v>
      </c>
      <c r="J241" t="str">
        <f t="shared" si="18"/>
        <v>Field B</v>
      </c>
      <c r="K241" t="str">
        <f t="shared" si="20"/>
        <v>Old Canaan Rd Soccer Complex / Field B</v>
      </c>
      <c r="L241" s="7" t="s">
        <v>56</v>
      </c>
      <c r="M241" s="7" t="s">
        <v>50</v>
      </c>
      <c r="N241" s="6">
        <f t="shared" si="19"/>
        <v>0.4375</v>
      </c>
    </row>
    <row r="242" spans="1:14">
      <c r="A242" t="s">
        <v>11</v>
      </c>
      <c r="B242" s="5">
        <v>45059</v>
      </c>
      <c r="C242" s="6">
        <v>0.4375</v>
      </c>
      <c r="D242" s="7" t="s">
        <v>149</v>
      </c>
      <c r="E242" s="7" t="s">
        <v>48</v>
      </c>
      <c r="F242" s="7" t="s">
        <v>58</v>
      </c>
      <c r="H242" s="7" t="str">
        <f t="shared" si="16"/>
        <v>M676 - Stetar/BrunkenWeek 6</v>
      </c>
      <c r="I242" s="7" t="str">
        <f t="shared" si="17"/>
        <v>M682 - LanghamWeek 6</v>
      </c>
      <c r="J242" t="str">
        <f t="shared" si="18"/>
        <v>Field C</v>
      </c>
      <c r="K242" t="str">
        <f t="shared" si="20"/>
        <v>Old Canaan Rd Soccer Complex / Field C</v>
      </c>
      <c r="L242" s="7" t="s">
        <v>48</v>
      </c>
      <c r="M242" s="7" t="s">
        <v>58</v>
      </c>
      <c r="N242" s="6">
        <f t="shared" si="19"/>
        <v>0.4375</v>
      </c>
    </row>
    <row r="243" spans="1:14">
      <c r="A243" t="s">
        <v>11</v>
      </c>
      <c r="B243" s="5">
        <v>45059</v>
      </c>
      <c r="C243" s="6">
        <v>0.4375</v>
      </c>
      <c r="D243" s="7" t="s">
        <v>150</v>
      </c>
      <c r="E243" s="7" t="s">
        <v>53</v>
      </c>
      <c r="F243" s="7" t="s">
        <v>43</v>
      </c>
      <c r="H243" s="7" t="str">
        <f t="shared" si="16"/>
        <v>M673 - RiceWeek 6</v>
      </c>
      <c r="I243" s="7" t="str">
        <f t="shared" si="17"/>
        <v>M611 - Morgan/ScottWeek 6</v>
      </c>
      <c r="J243" t="str">
        <f t="shared" si="18"/>
        <v>Field D</v>
      </c>
      <c r="K243" t="str">
        <f t="shared" si="20"/>
        <v>Old Canaan Rd Soccer Complex / Field D</v>
      </c>
      <c r="L243" s="7" t="s">
        <v>53</v>
      </c>
      <c r="M243" s="7" t="s">
        <v>43</v>
      </c>
      <c r="N243" s="6">
        <f t="shared" si="19"/>
        <v>0.4375</v>
      </c>
    </row>
    <row r="244" spans="1:14">
      <c r="A244" t="s">
        <v>11</v>
      </c>
      <c r="B244" s="5">
        <v>45059</v>
      </c>
      <c r="C244" s="6">
        <v>0.4375</v>
      </c>
      <c r="D244" s="7" t="s">
        <v>138</v>
      </c>
      <c r="E244" s="7" t="s">
        <v>74</v>
      </c>
      <c r="F244" s="7" t="s">
        <v>77</v>
      </c>
      <c r="H244" s="7" t="str">
        <f t="shared" si="16"/>
        <v>M571 - Bishop/MullenaxWeek 6</v>
      </c>
      <c r="I244" s="7" t="str">
        <f t="shared" si="17"/>
        <v>M574 - HindsWeek 6</v>
      </c>
      <c r="J244" t="str">
        <f t="shared" si="18"/>
        <v>Field H1</v>
      </c>
      <c r="K244" t="str">
        <f t="shared" si="20"/>
        <v>Old Canaan Rd Soccer Complex / Field H1</v>
      </c>
      <c r="L244" s="7" t="s">
        <v>74</v>
      </c>
      <c r="M244" s="7" t="s">
        <v>77</v>
      </c>
      <c r="N244" s="6">
        <f t="shared" si="19"/>
        <v>0.4375</v>
      </c>
    </row>
    <row r="245" spans="1:14">
      <c r="A245" t="s">
        <v>11</v>
      </c>
      <c r="B245" s="5">
        <v>45059</v>
      </c>
      <c r="C245" s="6">
        <v>0.4375</v>
      </c>
      <c r="D245" s="7" t="s">
        <v>139</v>
      </c>
      <c r="E245" s="7" t="s">
        <v>82</v>
      </c>
      <c r="F245" s="7" t="s">
        <v>73</v>
      </c>
      <c r="H245" s="7" t="str">
        <f t="shared" si="16"/>
        <v>M579 - WoodardWeek 6</v>
      </c>
      <c r="I245" s="7" t="str">
        <f t="shared" si="17"/>
        <v>M570 - MooreWeek 6</v>
      </c>
      <c r="J245" t="str">
        <f t="shared" si="18"/>
        <v>Field H2</v>
      </c>
      <c r="K245" t="str">
        <f t="shared" si="20"/>
        <v>Old Canaan Rd Soccer Complex / Field H2</v>
      </c>
      <c r="L245" s="7" t="s">
        <v>82</v>
      </c>
      <c r="M245" s="7" t="s">
        <v>73</v>
      </c>
      <c r="N245" s="6">
        <f t="shared" si="19"/>
        <v>0.4375</v>
      </c>
    </row>
    <row r="246" spans="1:14">
      <c r="A246" t="s">
        <v>11</v>
      </c>
      <c r="B246" s="5">
        <v>45059</v>
      </c>
      <c r="C246" s="6">
        <v>0.4375</v>
      </c>
      <c r="D246" s="7" t="s">
        <v>128</v>
      </c>
      <c r="E246" s="7" t="s">
        <v>94</v>
      </c>
      <c r="F246" s="7" t="s">
        <v>96</v>
      </c>
      <c r="H246" s="7" t="str">
        <f t="shared" si="16"/>
        <v>C473 - Rogers/TilleyWeek 6</v>
      </c>
      <c r="I246" s="7" t="str">
        <f t="shared" si="17"/>
        <v>C476 - Maldonado/TrejoWeek 6</v>
      </c>
      <c r="J246" t="str">
        <f t="shared" si="18"/>
        <v>Field F2</v>
      </c>
      <c r="K246" t="str">
        <f t="shared" si="20"/>
        <v>Old Canaan Rd Soccer Complex / Field F2</v>
      </c>
      <c r="L246" s="7" t="s">
        <v>94</v>
      </c>
      <c r="M246" s="7" t="s">
        <v>96</v>
      </c>
      <c r="N246" s="6">
        <f t="shared" si="19"/>
        <v>0.4375</v>
      </c>
    </row>
    <row r="247" spans="1:14">
      <c r="A247" t="s">
        <v>11</v>
      </c>
      <c r="B247" s="5">
        <v>45059</v>
      </c>
      <c r="C247" s="6">
        <v>0.5</v>
      </c>
      <c r="D247" s="7" t="s">
        <v>140</v>
      </c>
      <c r="E247" s="7" t="s">
        <v>59</v>
      </c>
      <c r="F247" s="7" t="s">
        <v>60</v>
      </c>
      <c r="H247" s="7" t="str">
        <f t="shared" si="16"/>
        <v>M678 - LadetWeek 6</v>
      </c>
      <c r="I247" s="7" t="str">
        <f t="shared" si="17"/>
        <v>M684 - Bridges/MorganWeek 6</v>
      </c>
      <c r="J247" t="str">
        <f t="shared" si="18"/>
        <v>Field A</v>
      </c>
      <c r="K247" t="str">
        <f t="shared" si="20"/>
        <v>Old Canaan Rd Soccer Complex / Field A</v>
      </c>
      <c r="L247" s="7" t="s">
        <v>59</v>
      </c>
      <c r="M247" s="7" t="s">
        <v>60</v>
      </c>
      <c r="N247" s="6">
        <f t="shared" si="19"/>
        <v>0.5</v>
      </c>
    </row>
    <row r="248" spans="1:14">
      <c r="A248" t="s">
        <v>11</v>
      </c>
      <c r="B248" s="5">
        <v>45059</v>
      </c>
      <c r="C248" s="6">
        <v>0.5</v>
      </c>
      <c r="D248" s="7" t="s">
        <v>137</v>
      </c>
      <c r="E248" s="7" t="s">
        <v>51</v>
      </c>
      <c r="F248" s="7" t="s">
        <v>46</v>
      </c>
      <c r="H248" s="7" t="str">
        <f t="shared" si="16"/>
        <v>M679 - AlvaradoWeek 6</v>
      </c>
      <c r="I248" s="7" t="str">
        <f t="shared" si="17"/>
        <v>M671 - LeducWeek 6</v>
      </c>
      <c r="J248" t="str">
        <f t="shared" si="18"/>
        <v>Field B</v>
      </c>
      <c r="K248" t="str">
        <f t="shared" si="20"/>
        <v>Old Canaan Rd Soccer Complex / Field B</v>
      </c>
      <c r="L248" s="7" t="s">
        <v>51</v>
      </c>
      <c r="M248" s="7" t="s">
        <v>46</v>
      </c>
      <c r="N248" s="6">
        <f t="shared" si="19"/>
        <v>0.5</v>
      </c>
    </row>
    <row r="249" spans="1:14">
      <c r="A249" t="s">
        <v>11</v>
      </c>
      <c r="B249" s="5">
        <v>45059</v>
      </c>
      <c r="C249" s="6">
        <v>0.5</v>
      </c>
      <c r="D249" s="7" t="s">
        <v>138</v>
      </c>
      <c r="E249" s="7" t="s">
        <v>75</v>
      </c>
      <c r="F249" s="7" t="s">
        <v>78</v>
      </c>
      <c r="H249" s="7" t="str">
        <f t="shared" si="16"/>
        <v>M576 - GrubaughWeek 6</v>
      </c>
      <c r="I249" s="7" t="str">
        <f t="shared" si="17"/>
        <v>M575 - JohnsonWeek 6</v>
      </c>
      <c r="J249" t="str">
        <f t="shared" si="18"/>
        <v>Field H1</v>
      </c>
      <c r="K249" t="str">
        <f t="shared" si="20"/>
        <v>Old Canaan Rd Soccer Complex / Field H1</v>
      </c>
      <c r="L249" s="7" t="s">
        <v>75</v>
      </c>
      <c r="M249" s="7" t="s">
        <v>78</v>
      </c>
      <c r="N249" s="6">
        <f t="shared" si="19"/>
        <v>0.5</v>
      </c>
    </row>
    <row r="250" spans="1:14">
      <c r="A250" t="s">
        <v>11</v>
      </c>
      <c r="B250" s="5">
        <v>45059</v>
      </c>
      <c r="C250" s="6">
        <v>0.5</v>
      </c>
      <c r="D250" s="7" t="s">
        <v>139</v>
      </c>
      <c r="E250" s="7" t="s">
        <v>88</v>
      </c>
      <c r="F250" s="7" t="s">
        <v>87</v>
      </c>
      <c r="H250" s="7" t="str">
        <f t="shared" si="16"/>
        <v>F574 - Stanislavov/KiehlWeek 6</v>
      </c>
      <c r="I250" s="7" t="str">
        <f t="shared" si="17"/>
        <v>F573 - TrejoWeek 6</v>
      </c>
      <c r="J250" t="str">
        <f t="shared" si="18"/>
        <v>Field H2</v>
      </c>
      <c r="K250" t="str">
        <f t="shared" si="20"/>
        <v>Old Canaan Rd Soccer Complex / Field H2</v>
      </c>
      <c r="L250" s="7" t="s">
        <v>88</v>
      </c>
      <c r="M250" s="7" t="s">
        <v>87</v>
      </c>
      <c r="N250" s="6">
        <f t="shared" si="19"/>
        <v>0.5</v>
      </c>
    </row>
    <row r="251" spans="1:14">
      <c r="A251" t="s">
        <v>11</v>
      </c>
      <c r="B251" s="5">
        <v>45059</v>
      </c>
      <c r="C251" s="6">
        <v>0.5</v>
      </c>
      <c r="D251" s="7" t="s">
        <v>141</v>
      </c>
      <c r="E251" s="7" t="s">
        <v>95</v>
      </c>
      <c r="F251" s="7" t="s">
        <v>91</v>
      </c>
      <c r="H251" s="7" t="str">
        <f t="shared" si="16"/>
        <v>C475 - GreeneWeek 6</v>
      </c>
      <c r="I251" s="7" t="str">
        <f t="shared" si="17"/>
        <v>C413 - TiradoWeek 6</v>
      </c>
      <c r="J251" t="str">
        <f t="shared" si="18"/>
        <v>Field F1</v>
      </c>
      <c r="K251" t="str">
        <f t="shared" si="20"/>
        <v>Old Canaan Rd Soccer Complex / Field F1</v>
      </c>
      <c r="L251" s="7" t="s">
        <v>95</v>
      </c>
      <c r="M251" s="7" t="s">
        <v>91</v>
      </c>
      <c r="N251" s="6">
        <f t="shared" si="19"/>
        <v>0.5</v>
      </c>
    </row>
    <row r="252" spans="1:14">
      <c r="A252" t="s">
        <v>11</v>
      </c>
      <c r="B252" s="5">
        <v>45059</v>
      </c>
      <c r="C252" s="6">
        <v>0.5625</v>
      </c>
      <c r="D252" s="7" t="s">
        <v>137</v>
      </c>
      <c r="E252" s="7" t="s">
        <v>61</v>
      </c>
      <c r="F252" s="7" t="s">
        <v>64</v>
      </c>
      <c r="H252" s="7" t="str">
        <f t="shared" si="16"/>
        <v>F611 - VanceWeek 6</v>
      </c>
      <c r="I252" s="7" t="str">
        <f t="shared" si="17"/>
        <v>F671 - PerigoWeek 6</v>
      </c>
      <c r="J252" t="str">
        <f t="shared" si="18"/>
        <v>Field B</v>
      </c>
      <c r="K252" t="str">
        <f t="shared" si="20"/>
        <v>Old Canaan Rd Soccer Complex / Field B</v>
      </c>
      <c r="L252" s="7" t="s">
        <v>61</v>
      </c>
      <c r="M252" s="7" t="s">
        <v>64</v>
      </c>
      <c r="N252" s="6">
        <f t="shared" si="19"/>
        <v>0.5625</v>
      </c>
    </row>
    <row r="253" spans="1:14">
      <c r="A253" t="s">
        <v>11</v>
      </c>
      <c r="B253" s="5">
        <v>45059</v>
      </c>
      <c r="C253" s="6">
        <v>0.375</v>
      </c>
      <c r="D253" s="7" t="s">
        <v>140</v>
      </c>
      <c r="E253" s="7" t="s">
        <v>47</v>
      </c>
      <c r="F253" s="7" t="s">
        <v>57</v>
      </c>
      <c r="H253" s="7" t="str">
        <f t="shared" si="16"/>
        <v>M672 - Golovatyuk/SalvaWeek 6</v>
      </c>
      <c r="I253" s="7" t="str">
        <f t="shared" si="17"/>
        <v>M681 - SpradlinWeek 6</v>
      </c>
      <c r="J253" t="str">
        <f t="shared" si="18"/>
        <v>Field A</v>
      </c>
      <c r="K253" t="str">
        <f t="shared" si="20"/>
        <v>Old Canaan Rd Soccer Complex / Field A</v>
      </c>
      <c r="L253" s="7" t="s">
        <v>47</v>
      </c>
      <c r="M253" s="7" t="s">
        <v>57</v>
      </c>
      <c r="N253" s="6">
        <f t="shared" si="19"/>
        <v>0.375</v>
      </c>
    </row>
    <row r="254" spans="1:14">
      <c r="A254" t="s">
        <v>11</v>
      </c>
      <c r="B254" s="5">
        <v>45059</v>
      </c>
      <c r="C254" s="6">
        <v>0.5625</v>
      </c>
      <c r="D254" s="7" t="s">
        <v>140</v>
      </c>
      <c r="E254" s="7" t="s">
        <v>67</v>
      </c>
      <c r="F254" s="7" t="s">
        <v>70</v>
      </c>
      <c r="H254" s="7" t="str">
        <f t="shared" si="16"/>
        <v>F674 - SlemendaWeek 6</v>
      </c>
      <c r="I254" s="7" t="str">
        <f t="shared" si="17"/>
        <v>F677 - LeducWeek 6</v>
      </c>
      <c r="J254" t="str">
        <f t="shared" si="18"/>
        <v>Field A</v>
      </c>
      <c r="K254" t="str">
        <f t="shared" si="20"/>
        <v>Old Canaan Rd Soccer Complex / Field A</v>
      </c>
      <c r="L254" s="7" t="s">
        <v>67</v>
      </c>
      <c r="M254" s="7" t="s">
        <v>70</v>
      </c>
      <c r="N254" s="6">
        <f t="shared" si="19"/>
        <v>0.5625</v>
      </c>
    </row>
    <row r="255" spans="1:14">
      <c r="A255" t="s">
        <v>11</v>
      </c>
      <c r="B255" s="5">
        <v>45059</v>
      </c>
      <c r="C255" s="6">
        <v>0.5625</v>
      </c>
      <c r="D255" s="7" t="s">
        <v>139</v>
      </c>
      <c r="E255" s="7" t="s">
        <v>84</v>
      </c>
      <c r="F255" s="7" t="s">
        <v>83</v>
      </c>
      <c r="H255" s="7" t="str">
        <f t="shared" si="16"/>
        <v>F512 - Champion/ReichWeek 6</v>
      </c>
      <c r="I255" s="7" t="str">
        <f t="shared" si="17"/>
        <v>F511 - Tirado/GrayWeek 6</v>
      </c>
      <c r="J255" t="str">
        <f t="shared" si="18"/>
        <v>Field H2</v>
      </c>
      <c r="K255" t="str">
        <f t="shared" si="20"/>
        <v>Old Canaan Rd Soccer Complex / Field H2</v>
      </c>
      <c r="L255" s="7" t="s">
        <v>84</v>
      </c>
      <c r="M255" s="7" t="s">
        <v>83</v>
      </c>
      <c r="N255" s="6">
        <f t="shared" si="19"/>
        <v>0.5625</v>
      </c>
    </row>
    <row r="256" spans="1:14">
      <c r="A256" t="s">
        <v>11</v>
      </c>
      <c r="B256" s="5">
        <v>45059</v>
      </c>
      <c r="C256" s="6">
        <v>0.5</v>
      </c>
      <c r="D256" s="7" t="s">
        <v>128</v>
      </c>
      <c r="E256" s="7" t="s">
        <v>148</v>
      </c>
      <c r="F256" s="7" t="s">
        <v>97</v>
      </c>
      <c r="H256" s="7" t="str">
        <f t="shared" si="16"/>
        <v>C474 - WilliamsWeek 6</v>
      </c>
      <c r="I256" s="7" t="str">
        <f t="shared" si="17"/>
        <v>C477 - ReyesWeek 6</v>
      </c>
      <c r="J256" t="str">
        <f t="shared" si="18"/>
        <v>Field F2</v>
      </c>
      <c r="K256" t="str">
        <f t="shared" si="20"/>
        <v>Old Canaan Rd Soccer Complex / Field F2</v>
      </c>
      <c r="L256" s="7" t="s">
        <v>148</v>
      </c>
      <c r="M256" s="7" t="s">
        <v>97</v>
      </c>
      <c r="N256" s="6">
        <f t="shared" si="19"/>
        <v>0.5</v>
      </c>
    </row>
    <row r="257" spans="1:14">
      <c r="A257" t="s">
        <v>11</v>
      </c>
      <c r="B257" s="5">
        <v>45059</v>
      </c>
      <c r="C257" s="6">
        <v>0.625</v>
      </c>
      <c r="D257" s="7" t="s">
        <v>140</v>
      </c>
      <c r="E257" s="7" t="s">
        <v>62</v>
      </c>
      <c r="F257" s="7" t="s">
        <v>65</v>
      </c>
      <c r="H257" s="7" t="str">
        <f t="shared" si="16"/>
        <v>F612 - Quillen/BarrettWeek 6</v>
      </c>
      <c r="I257" s="7" t="str">
        <f t="shared" si="17"/>
        <v>F672 - CuevasWeek 6</v>
      </c>
      <c r="J257" t="str">
        <f t="shared" si="18"/>
        <v>Field A</v>
      </c>
      <c r="K257" t="str">
        <f t="shared" si="20"/>
        <v>Old Canaan Rd Soccer Complex / Field A</v>
      </c>
      <c r="L257" s="7" t="s">
        <v>62</v>
      </c>
      <c r="M257" s="7" t="s">
        <v>65</v>
      </c>
      <c r="N257" s="6">
        <f t="shared" si="19"/>
        <v>0.625</v>
      </c>
    </row>
    <row r="258" spans="1:14">
      <c r="A258" t="s">
        <v>11</v>
      </c>
      <c r="B258" s="5">
        <v>45059</v>
      </c>
      <c r="C258" s="6">
        <v>0.625</v>
      </c>
      <c r="D258" s="7" t="s">
        <v>137</v>
      </c>
      <c r="E258" s="7" t="s">
        <v>52</v>
      </c>
      <c r="F258" s="7" t="s">
        <v>49</v>
      </c>
      <c r="H258" s="7" t="str">
        <f t="shared" si="16"/>
        <v>M685 - Soden/SeayWeek 6</v>
      </c>
      <c r="I258" s="7" t="str">
        <f t="shared" si="17"/>
        <v>M677 - Reyes/WrightWeek 6</v>
      </c>
      <c r="J258" t="str">
        <f t="shared" si="18"/>
        <v>Field B</v>
      </c>
      <c r="K258" t="str">
        <f t="shared" si="20"/>
        <v>Old Canaan Rd Soccer Complex / Field B</v>
      </c>
      <c r="L258" s="7" t="s">
        <v>52</v>
      </c>
      <c r="M258" s="7" t="s">
        <v>49</v>
      </c>
      <c r="N258" s="6">
        <f t="shared" si="19"/>
        <v>0.625</v>
      </c>
    </row>
    <row r="259" spans="1:14">
      <c r="A259" t="s">
        <v>11</v>
      </c>
      <c r="B259" s="5">
        <v>45059</v>
      </c>
      <c r="C259" s="6">
        <v>0.625</v>
      </c>
      <c r="D259" s="7" t="s">
        <v>138</v>
      </c>
      <c r="E259" s="7" t="s">
        <v>76</v>
      </c>
      <c r="F259" s="7" t="s">
        <v>79</v>
      </c>
      <c r="H259" s="7" t="str">
        <f t="shared" ref="H259:H316" si="21">E259&amp;$A259</f>
        <v>M573 - Armstrong/RodriguezWeek 6</v>
      </c>
      <c r="I259" s="7" t="str">
        <f t="shared" ref="I259:I316" si="22">F259&amp;$A259</f>
        <v>M572 - Greene/LeeWeek 6</v>
      </c>
      <c r="J259" t="str">
        <f t="shared" ref="J259:J316" si="23">"Field "&amp;D259</f>
        <v>Field H1</v>
      </c>
      <c r="K259" t="str">
        <f t="shared" si="20"/>
        <v>Old Canaan Rd Soccer Complex / Field H1</v>
      </c>
      <c r="L259" s="7" t="s">
        <v>76</v>
      </c>
      <c r="M259" s="7" t="s">
        <v>79</v>
      </c>
      <c r="N259" s="6">
        <f t="shared" ref="N259:N316" si="24">C259</f>
        <v>0.625</v>
      </c>
    </row>
    <row r="260" spans="1:14">
      <c r="A260" t="s">
        <v>11</v>
      </c>
      <c r="B260" s="5">
        <v>45059</v>
      </c>
      <c r="C260" s="6">
        <v>0.625</v>
      </c>
      <c r="D260" s="7" t="s">
        <v>139</v>
      </c>
      <c r="E260" s="7" t="s">
        <v>86</v>
      </c>
      <c r="F260" s="7" t="s">
        <v>85</v>
      </c>
      <c r="H260" s="7" t="str">
        <f t="shared" si="21"/>
        <v>F572 - Valdez/ReynoldsWeek 6</v>
      </c>
      <c r="I260" s="7" t="str">
        <f t="shared" si="22"/>
        <v>F571 - Rubalcava/RubalcavaWeek 6</v>
      </c>
      <c r="J260" t="str">
        <f t="shared" si="23"/>
        <v>Field H2</v>
      </c>
      <c r="K260" t="str">
        <f t="shared" si="20"/>
        <v>Old Canaan Rd Soccer Complex / Field H2</v>
      </c>
      <c r="L260" s="7" t="s">
        <v>86</v>
      </c>
      <c r="M260" s="7" t="s">
        <v>85</v>
      </c>
      <c r="N260" s="6">
        <f t="shared" si="24"/>
        <v>0.625</v>
      </c>
    </row>
    <row r="261" spans="1:14">
      <c r="A261" t="s">
        <v>11</v>
      </c>
      <c r="B261" s="5">
        <v>45059</v>
      </c>
      <c r="C261" s="6">
        <v>0.375</v>
      </c>
      <c r="D261" s="7" t="s">
        <v>128</v>
      </c>
      <c r="E261" s="7" t="s">
        <v>89</v>
      </c>
      <c r="F261" s="7" t="s">
        <v>92</v>
      </c>
      <c r="H261" s="7" t="str">
        <f t="shared" si="21"/>
        <v>C411 - Champion/OverstreetWeek 6</v>
      </c>
      <c r="I261" s="7" t="str">
        <f t="shared" si="22"/>
        <v>C471 - Gobillot/GobillotWeek 6</v>
      </c>
      <c r="J261" t="str">
        <f t="shared" si="23"/>
        <v>Field F2</v>
      </c>
      <c r="K261" t="str">
        <f t="shared" si="20"/>
        <v>Old Canaan Rd Soccer Complex / Field F2</v>
      </c>
      <c r="L261" s="7" t="s">
        <v>89</v>
      </c>
      <c r="M261" s="7" t="s">
        <v>92</v>
      </c>
      <c r="N261" s="6">
        <f t="shared" si="24"/>
        <v>0.375</v>
      </c>
    </row>
    <row r="262" spans="1:14">
      <c r="A262" t="s">
        <v>11</v>
      </c>
      <c r="B262" s="5">
        <v>45059</v>
      </c>
      <c r="C262" s="6">
        <v>0.6875</v>
      </c>
      <c r="D262" s="7" t="s">
        <v>141</v>
      </c>
      <c r="E262" s="7" t="s">
        <v>106</v>
      </c>
      <c r="F262" s="7" t="s">
        <v>105</v>
      </c>
      <c r="H262" s="7" t="str">
        <f t="shared" si="21"/>
        <v>C172 - LancasterWeek 6</v>
      </c>
      <c r="I262" s="7" t="str">
        <f t="shared" si="22"/>
        <v>C171 - GallegosWeek 6</v>
      </c>
      <c r="J262" t="str">
        <f t="shared" si="23"/>
        <v>Field F1</v>
      </c>
      <c r="K262" t="str">
        <f t="shared" si="20"/>
        <v>Old Canaan Rd Soccer Complex / Field F1</v>
      </c>
      <c r="L262" s="7" t="s">
        <v>106</v>
      </c>
      <c r="M262" s="7" t="s">
        <v>105</v>
      </c>
      <c r="N262" s="6">
        <f t="shared" si="24"/>
        <v>0.6875</v>
      </c>
    </row>
    <row r="263" spans="1:14">
      <c r="A263" t="s">
        <v>11</v>
      </c>
      <c r="B263" s="5">
        <v>45059</v>
      </c>
      <c r="C263" s="6">
        <v>0.6875</v>
      </c>
      <c r="D263" s="7" t="s">
        <v>128</v>
      </c>
      <c r="E263" s="7" t="s">
        <v>108</v>
      </c>
      <c r="F263" s="7" t="s">
        <v>107</v>
      </c>
      <c r="H263" s="7" t="str">
        <f t="shared" si="21"/>
        <v>C174 - PrimWeek 6</v>
      </c>
      <c r="I263" s="7" t="str">
        <f t="shared" si="22"/>
        <v>C173 - McGillWeek 6</v>
      </c>
      <c r="J263" t="str">
        <f t="shared" si="23"/>
        <v>Field F2</v>
      </c>
      <c r="K263" t="str">
        <f t="shared" si="20"/>
        <v>Old Canaan Rd Soccer Complex / Field F2</v>
      </c>
      <c r="L263" s="7" t="s">
        <v>108</v>
      </c>
      <c r="M263" s="7" t="s">
        <v>107</v>
      </c>
      <c r="N263" s="6">
        <f t="shared" si="24"/>
        <v>0.6875</v>
      </c>
    </row>
    <row r="264" spans="1:14">
      <c r="A264" t="s">
        <v>11</v>
      </c>
      <c r="B264" s="5">
        <v>45059</v>
      </c>
      <c r="C264" s="6">
        <v>0.5625</v>
      </c>
      <c r="D264" s="7" t="s">
        <v>141</v>
      </c>
      <c r="E264" s="7" t="s">
        <v>110</v>
      </c>
      <c r="F264" s="7" t="s">
        <v>109</v>
      </c>
      <c r="H264" s="7" t="str">
        <f t="shared" si="21"/>
        <v>C176 - ZelesnikWeek 6</v>
      </c>
      <c r="I264" s="7" t="str">
        <f t="shared" si="22"/>
        <v>C175 - RestrepoWeek 6</v>
      </c>
      <c r="J264" t="str">
        <f t="shared" si="23"/>
        <v>Field F1</v>
      </c>
      <c r="K264" t="str">
        <f t="shared" si="20"/>
        <v>Old Canaan Rd Soccer Complex / Field F1</v>
      </c>
      <c r="L264" s="7" t="s">
        <v>110</v>
      </c>
      <c r="M264" s="7" t="s">
        <v>109</v>
      </c>
      <c r="N264" s="6">
        <f t="shared" si="24"/>
        <v>0.5625</v>
      </c>
    </row>
    <row r="265" spans="1:14">
      <c r="A265" t="s">
        <v>11</v>
      </c>
      <c r="B265" s="5">
        <v>45059</v>
      </c>
      <c r="C265" s="6">
        <v>0.5625</v>
      </c>
      <c r="D265" s="7" t="s">
        <v>128</v>
      </c>
      <c r="E265" s="7" t="s">
        <v>98</v>
      </c>
      <c r="F265" s="7" t="s">
        <v>103</v>
      </c>
      <c r="H265" s="7" t="str">
        <f t="shared" si="21"/>
        <v>C311 - OverstreetWeek 6</v>
      </c>
      <c r="I265" s="7" t="str">
        <f t="shared" si="22"/>
        <v>C374 - GallegosWeek 6</v>
      </c>
      <c r="J265" t="str">
        <f t="shared" si="23"/>
        <v>Field F2</v>
      </c>
      <c r="K265" t="str">
        <f t="shared" si="20"/>
        <v>Old Canaan Rd Soccer Complex / Field F2</v>
      </c>
      <c r="L265" s="7" t="s">
        <v>98</v>
      </c>
      <c r="M265" s="7" t="s">
        <v>103</v>
      </c>
      <c r="N265" s="6">
        <f t="shared" si="24"/>
        <v>0.5625</v>
      </c>
    </row>
    <row r="266" spans="1:14">
      <c r="A266" t="s">
        <v>11</v>
      </c>
      <c r="B266" s="5">
        <v>45059</v>
      </c>
      <c r="C266" s="6">
        <v>0.625</v>
      </c>
      <c r="D266" s="7" t="s">
        <v>141</v>
      </c>
      <c r="E266" s="7" t="s">
        <v>99</v>
      </c>
      <c r="F266" s="7" t="s">
        <v>104</v>
      </c>
      <c r="H266" s="7" t="str">
        <f t="shared" si="21"/>
        <v>C312 - GalanWeek 6</v>
      </c>
      <c r="I266" s="7" t="str">
        <f t="shared" si="22"/>
        <v>C375 - A. GallegosWeek 6</v>
      </c>
      <c r="J266" t="str">
        <f t="shared" si="23"/>
        <v>Field F1</v>
      </c>
      <c r="K266" t="str">
        <f t="shared" si="20"/>
        <v>Old Canaan Rd Soccer Complex / Field F1</v>
      </c>
      <c r="L266" s="7" t="s">
        <v>99</v>
      </c>
      <c r="M266" s="7" t="s">
        <v>104</v>
      </c>
      <c r="N266" s="6">
        <f t="shared" si="24"/>
        <v>0.625</v>
      </c>
    </row>
    <row r="267" spans="1:14">
      <c r="A267" t="s">
        <v>11</v>
      </c>
      <c r="B267" s="5">
        <v>45059</v>
      </c>
      <c r="C267" s="6">
        <v>0.625</v>
      </c>
      <c r="D267" s="7" t="s">
        <v>128</v>
      </c>
      <c r="E267" s="7" t="s">
        <v>100</v>
      </c>
      <c r="F267" s="7" t="s">
        <v>102</v>
      </c>
      <c r="H267" s="7" t="str">
        <f t="shared" si="21"/>
        <v>C371 - LordWeek 6</v>
      </c>
      <c r="I267" s="7" t="str">
        <f t="shared" si="22"/>
        <v>C373 - SwaneyWeek 6</v>
      </c>
      <c r="J267" t="str">
        <f t="shared" si="23"/>
        <v>Field F2</v>
      </c>
      <c r="K267" t="str">
        <f t="shared" si="20"/>
        <v>Old Canaan Rd Soccer Complex / Field F2</v>
      </c>
      <c r="L267" s="7" t="s">
        <v>100</v>
      </c>
      <c r="M267" s="7" t="s">
        <v>102</v>
      </c>
      <c r="N267" s="6">
        <f t="shared" si="24"/>
        <v>0.625</v>
      </c>
    </row>
    <row r="268" spans="1:14">
      <c r="A268" t="s">
        <v>12</v>
      </c>
      <c r="B268" s="5">
        <v>45066</v>
      </c>
      <c r="C268" s="6">
        <v>0.375</v>
      </c>
      <c r="D268" s="7" t="s">
        <v>112</v>
      </c>
      <c r="E268" s="7" t="s">
        <v>13</v>
      </c>
      <c r="F268" s="7" t="s">
        <v>21</v>
      </c>
      <c r="H268" s="7" t="str">
        <f t="shared" si="21"/>
        <v>M771 - Wall/EdmondsWeek 7</v>
      </c>
      <c r="I268" s="7" t="str">
        <f t="shared" si="22"/>
        <v>M779 - Hegedus/HernandezWeek 7</v>
      </c>
      <c r="J268" t="str">
        <f t="shared" si="23"/>
        <v>Field B1</v>
      </c>
      <c r="K268" t="str">
        <f t="shared" ref="K268:K316" si="25">"Va-du-mar McMillan Park / "&amp;J268</f>
        <v>Va-du-mar McMillan Park / Field B1</v>
      </c>
      <c r="L268" s="7" t="s">
        <v>13</v>
      </c>
      <c r="M268" s="7" t="s">
        <v>21</v>
      </c>
      <c r="N268" s="6">
        <f t="shared" si="24"/>
        <v>0.375</v>
      </c>
    </row>
    <row r="269" spans="1:14">
      <c r="A269" t="s">
        <v>12</v>
      </c>
      <c r="B269" s="5">
        <v>45066</v>
      </c>
      <c r="C269" s="6">
        <v>0.375</v>
      </c>
      <c r="D269" s="7" t="s">
        <v>113</v>
      </c>
      <c r="E269" s="7" t="s">
        <v>14</v>
      </c>
      <c r="F269" s="7" t="s">
        <v>22</v>
      </c>
      <c r="H269" s="7" t="str">
        <f t="shared" si="21"/>
        <v>M772 - HowieWeek 7</v>
      </c>
      <c r="I269" s="7" t="str">
        <f t="shared" si="22"/>
        <v>M780 - Inman/GrahamWeek 7</v>
      </c>
      <c r="J269" t="str">
        <f t="shared" si="23"/>
        <v>Field B2</v>
      </c>
      <c r="K269" t="str">
        <f t="shared" si="25"/>
        <v>Va-du-mar McMillan Park / Field B2</v>
      </c>
      <c r="L269" s="7" t="s">
        <v>14</v>
      </c>
      <c r="M269" s="7" t="s">
        <v>22</v>
      </c>
      <c r="N269" s="6">
        <f t="shared" si="24"/>
        <v>0.375</v>
      </c>
    </row>
    <row r="270" spans="1:14">
      <c r="A270" t="s">
        <v>12</v>
      </c>
      <c r="B270" s="5">
        <v>45066</v>
      </c>
      <c r="C270" s="6">
        <v>0.375</v>
      </c>
      <c r="D270" s="7" t="s">
        <v>114</v>
      </c>
      <c r="E270" s="7" t="s">
        <v>15</v>
      </c>
      <c r="F270" s="7" t="s">
        <v>23</v>
      </c>
      <c r="H270" s="7" t="str">
        <f t="shared" si="21"/>
        <v>M773 - ThompsonWeek 7</v>
      </c>
      <c r="I270" s="7" t="str">
        <f t="shared" si="22"/>
        <v>M781 - Alvarado/StillingerWeek 7</v>
      </c>
      <c r="J270" t="str">
        <f t="shared" si="23"/>
        <v>Field B3</v>
      </c>
      <c r="K270" t="str">
        <f t="shared" si="25"/>
        <v>Va-du-mar McMillan Park / Field B3</v>
      </c>
      <c r="L270" s="7" t="s">
        <v>15</v>
      </c>
      <c r="M270" s="7" t="s">
        <v>23</v>
      </c>
      <c r="N270" s="6">
        <f t="shared" si="24"/>
        <v>0.375</v>
      </c>
    </row>
    <row r="271" spans="1:14">
      <c r="A271" t="s">
        <v>12</v>
      </c>
      <c r="B271" s="5">
        <v>45066</v>
      </c>
      <c r="C271" s="6">
        <v>0.375</v>
      </c>
      <c r="D271" s="7" t="s">
        <v>115</v>
      </c>
      <c r="E271" s="7" t="s">
        <v>16</v>
      </c>
      <c r="F271" s="7" t="s">
        <v>24</v>
      </c>
      <c r="H271" s="7" t="str">
        <f t="shared" si="21"/>
        <v>M774 - DeichmanWeek 7</v>
      </c>
      <c r="I271" s="7" t="str">
        <f t="shared" si="22"/>
        <v>M782 - BargerWeek 7</v>
      </c>
      <c r="J271" t="str">
        <f t="shared" si="23"/>
        <v>Field B4</v>
      </c>
      <c r="K271" t="str">
        <f t="shared" si="25"/>
        <v>Va-du-mar McMillan Park / Field B4</v>
      </c>
      <c r="L271" s="7" t="s">
        <v>16</v>
      </c>
      <c r="M271" s="7" t="s">
        <v>24</v>
      </c>
      <c r="N271" s="6">
        <f t="shared" si="24"/>
        <v>0.375</v>
      </c>
    </row>
    <row r="272" spans="1:14">
      <c r="A272" t="s">
        <v>12</v>
      </c>
      <c r="B272" s="5">
        <v>45066</v>
      </c>
      <c r="C272" s="6">
        <v>0.375</v>
      </c>
      <c r="D272" s="7" t="s">
        <v>116</v>
      </c>
      <c r="E272" s="7" t="s">
        <v>17</v>
      </c>
      <c r="F272" s="7" t="s">
        <v>25</v>
      </c>
      <c r="H272" s="7" t="str">
        <f t="shared" si="21"/>
        <v>M775 - BeechWeek 7</v>
      </c>
      <c r="I272" s="7" t="str">
        <f t="shared" si="22"/>
        <v>M783 - Kennedy/GalindoWeek 7</v>
      </c>
      <c r="J272" t="str">
        <f t="shared" si="23"/>
        <v>Field B5</v>
      </c>
      <c r="K272" t="str">
        <f t="shared" si="25"/>
        <v>Va-du-mar McMillan Park / Field B5</v>
      </c>
      <c r="L272" s="7" t="s">
        <v>17</v>
      </c>
      <c r="M272" s="7" t="s">
        <v>25</v>
      </c>
      <c r="N272" s="6">
        <f t="shared" si="24"/>
        <v>0.375</v>
      </c>
    </row>
    <row r="273" spans="1:14">
      <c r="A273" t="s">
        <v>12</v>
      </c>
      <c r="B273" s="5">
        <v>45066</v>
      </c>
      <c r="C273" s="6">
        <v>0.375</v>
      </c>
      <c r="D273" s="7" t="s">
        <v>117</v>
      </c>
      <c r="E273" s="7" t="s">
        <v>18</v>
      </c>
      <c r="F273" s="7" t="s">
        <v>26</v>
      </c>
      <c r="H273" s="7" t="str">
        <f t="shared" si="21"/>
        <v>M776 - Perez-LopezWeek 7</v>
      </c>
      <c r="I273" s="7" t="str">
        <f t="shared" si="22"/>
        <v>M784 - Bedoya/MooreWeek 7</v>
      </c>
      <c r="J273" t="str">
        <f t="shared" si="23"/>
        <v>Field B6</v>
      </c>
      <c r="K273" t="str">
        <f t="shared" si="25"/>
        <v>Va-du-mar McMillan Park / Field B6</v>
      </c>
      <c r="L273" s="7" t="s">
        <v>18</v>
      </c>
      <c r="M273" s="7" t="s">
        <v>26</v>
      </c>
      <c r="N273" s="6">
        <f t="shared" si="24"/>
        <v>0.375</v>
      </c>
    </row>
    <row r="274" spans="1:14">
      <c r="A274" t="s">
        <v>12</v>
      </c>
      <c r="B274" s="5">
        <v>45066</v>
      </c>
      <c r="C274" s="6">
        <v>0.375</v>
      </c>
      <c r="D274" s="7" t="s">
        <v>118</v>
      </c>
      <c r="E274" s="7" t="s">
        <v>19</v>
      </c>
      <c r="F274" s="7" t="s">
        <v>27</v>
      </c>
      <c r="H274" s="7" t="str">
        <f t="shared" si="21"/>
        <v>M777 - Jen JohnWeek 7</v>
      </c>
      <c r="I274" s="7" t="str">
        <f t="shared" si="22"/>
        <v>M785 - Godfrey/GodfreyWeek 7</v>
      </c>
      <c r="J274" t="str">
        <f t="shared" si="23"/>
        <v>Field B7</v>
      </c>
      <c r="K274" t="str">
        <f t="shared" si="25"/>
        <v>Va-du-mar McMillan Park / Field B7</v>
      </c>
      <c r="L274" s="7" t="s">
        <v>19</v>
      </c>
      <c r="M274" s="7" t="s">
        <v>27</v>
      </c>
      <c r="N274" s="6">
        <f t="shared" si="24"/>
        <v>0.375</v>
      </c>
    </row>
    <row r="275" spans="1:14">
      <c r="A275" t="s">
        <v>12</v>
      </c>
      <c r="B275" s="5">
        <v>45066</v>
      </c>
      <c r="C275" s="6">
        <v>0.375</v>
      </c>
      <c r="D275" s="7" t="s">
        <v>119</v>
      </c>
      <c r="E275" s="7" t="s">
        <v>20</v>
      </c>
      <c r="F275" s="7" t="s">
        <v>28</v>
      </c>
      <c r="H275" s="7" t="str">
        <f t="shared" si="21"/>
        <v>M778 - PastorWeek 7</v>
      </c>
      <c r="I275" s="7" t="str">
        <f t="shared" si="22"/>
        <v>M786 - Dunn/DunnWeek 7</v>
      </c>
      <c r="J275" t="str">
        <f t="shared" si="23"/>
        <v>Field B8</v>
      </c>
      <c r="K275" t="str">
        <f t="shared" si="25"/>
        <v>Va-du-mar McMillan Park / Field B8</v>
      </c>
      <c r="L275" s="7" t="s">
        <v>20</v>
      </c>
      <c r="M275" s="7" t="s">
        <v>28</v>
      </c>
      <c r="N275" s="6">
        <f t="shared" si="24"/>
        <v>0.375</v>
      </c>
    </row>
    <row r="276" spans="1:14">
      <c r="A276" t="s">
        <v>12</v>
      </c>
      <c r="B276" s="5">
        <v>45066</v>
      </c>
      <c r="C276" s="6">
        <v>0.375</v>
      </c>
      <c r="D276" s="7" t="s">
        <v>120</v>
      </c>
      <c r="E276" s="7" t="s">
        <v>70</v>
      </c>
      <c r="F276" s="7" t="s">
        <v>63</v>
      </c>
      <c r="H276" s="7" t="str">
        <f t="shared" si="21"/>
        <v>F677 - LeducWeek 7</v>
      </c>
      <c r="I276" s="7" t="str">
        <f t="shared" si="22"/>
        <v>F613 - J. SmithWeek 7</v>
      </c>
      <c r="J276" t="str">
        <f t="shared" si="23"/>
        <v>Field A2</v>
      </c>
      <c r="K276" t="str">
        <f t="shared" si="25"/>
        <v>Va-du-mar McMillan Park / Field A2</v>
      </c>
      <c r="L276" s="7" t="s">
        <v>70</v>
      </c>
      <c r="M276" s="7" t="s">
        <v>63</v>
      </c>
      <c r="N276" s="6">
        <f t="shared" si="24"/>
        <v>0.375</v>
      </c>
    </row>
    <row r="277" spans="1:14">
      <c r="A277" t="s">
        <v>12</v>
      </c>
      <c r="B277" s="5">
        <v>45066</v>
      </c>
      <c r="C277" s="6">
        <v>0.375</v>
      </c>
      <c r="D277" s="7" t="s">
        <v>121</v>
      </c>
      <c r="E277" s="7" t="s">
        <v>69</v>
      </c>
      <c r="F277" s="7" t="s">
        <v>62</v>
      </c>
      <c r="H277" s="7" t="str">
        <f t="shared" si="21"/>
        <v>F676 - Rogers/LuediWeek 7</v>
      </c>
      <c r="I277" s="7" t="str">
        <f t="shared" si="22"/>
        <v>F612 - Quillen/BarrettWeek 7</v>
      </c>
      <c r="J277" t="str">
        <f t="shared" si="23"/>
        <v>Field A3</v>
      </c>
      <c r="K277" t="str">
        <f t="shared" si="25"/>
        <v>Va-du-mar McMillan Park / Field A3</v>
      </c>
      <c r="L277" s="7" t="s">
        <v>69</v>
      </c>
      <c r="M277" s="7" t="s">
        <v>62</v>
      </c>
      <c r="N277" s="6">
        <f t="shared" si="24"/>
        <v>0.375</v>
      </c>
    </row>
    <row r="278" spans="1:14">
      <c r="A278" t="s">
        <v>12</v>
      </c>
      <c r="B278" s="5">
        <v>45066</v>
      </c>
      <c r="C278" s="6">
        <v>0.375</v>
      </c>
      <c r="D278" s="7" t="s">
        <v>122</v>
      </c>
      <c r="E278" s="7" t="s">
        <v>50</v>
      </c>
      <c r="F278" s="7" t="s">
        <v>47</v>
      </c>
      <c r="H278" s="7" t="str">
        <f t="shared" si="21"/>
        <v>M683 - StanislavovWeek 7</v>
      </c>
      <c r="I278" s="7" t="str">
        <f t="shared" si="22"/>
        <v>M672 - Golovatyuk/SalvaWeek 7</v>
      </c>
      <c r="J278" t="str">
        <f t="shared" si="23"/>
        <v>Field A4</v>
      </c>
      <c r="K278" t="str">
        <f t="shared" si="25"/>
        <v>Va-du-mar McMillan Park / Field A4</v>
      </c>
      <c r="L278" s="7" t="s">
        <v>50</v>
      </c>
      <c r="M278" s="7" t="s">
        <v>47</v>
      </c>
      <c r="N278" s="6">
        <f t="shared" si="24"/>
        <v>0.375</v>
      </c>
    </row>
    <row r="279" spans="1:14">
      <c r="A279" t="s">
        <v>12</v>
      </c>
      <c r="B279" s="5">
        <v>45066</v>
      </c>
      <c r="C279" s="6">
        <v>0.375</v>
      </c>
      <c r="D279" s="7" t="s">
        <v>124</v>
      </c>
      <c r="E279" s="7" t="s">
        <v>77</v>
      </c>
      <c r="F279" s="7" t="s">
        <v>81</v>
      </c>
      <c r="H279" s="7" t="str">
        <f t="shared" si="21"/>
        <v>M574 - HindsWeek 7</v>
      </c>
      <c r="I279" s="7" t="str">
        <f t="shared" si="22"/>
        <v>M578 - Arcila/ArcilaWeek 7</v>
      </c>
      <c r="J279" t="str">
        <f t="shared" si="23"/>
        <v>Field C2</v>
      </c>
      <c r="K279" t="str">
        <f t="shared" si="25"/>
        <v>Va-du-mar McMillan Park / Field C2</v>
      </c>
      <c r="L279" s="7" t="s">
        <v>77</v>
      </c>
      <c r="M279" s="7" t="s">
        <v>81</v>
      </c>
      <c r="N279" s="6">
        <f t="shared" si="24"/>
        <v>0.375</v>
      </c>
    </row>
    <row r="280" spans="1:14">
      <c r="A280" t="s">
        <v>12</v>
      </c>
      <c r="B280" s="5">
        <v>45066</v>
      </c>
      <c r="C280" s="6">
        <v>0.375</v>
      </c>
      <c r="D280" s="7" t="s">
        <v>128</v>
      </c>
      <c r="E280" s="7" t="s">
        <v>87</v>
      </c>
      <c r="F280" s="7" t="s">
        <v>86</v>
      </c>
      <c r="H280" s="7" t="str">
        <f t="shared" si="21"/>
        <v>F573 - TrejoWeek 7</v>
      </c>
      <c r="I280" s="7" t="str">
        <f t="shared" si="22"/>
        <v>F572 - Valdez/ReynoldsWeek 7</v>
      </c>
      <c r="J280" t="str">
        <f t="shared" si="23"/>
        <v>Field F2</v>
      </c>
      <c r="K280" t="str">
        <f t="shared" si="25"/>
        <v>Va-du-mar McMillan Park / Field F2</v>
      </c>
      <c r="L280" s="7" t="s">
        <v>87</v>
      </c>
      <c r="M280" s="7" t="s">
        <v>86</v>
      </c>
      <c r="N280" s="6">
        <f t="shared" si="24"/>
        <v>0.375</v>
      </c>
    </row>
    <row r="281" spans="1:14">
      <c r="A281" t="s">
        <v>12</v>
      </c>
      <c r="B281" s="5">
        <v>45066</v>
      </c>
      <c r="C281" s="6">
        <v>0.375</v>
      </c>
      <c r="D281" s="7" t="s">
        <v>127</v>
      </c>
      <c r="E281" s="7" t="s">
        <v>97</v>
      </c>
      <c r="F281" s="7" t="s">
        <v>91</v>
      </c>
      <c r="H281" s="7" t="str">
        <f t="shared" si="21"/>
        <v>C477 - ReyesWeek 7</v>
      </c>
      <c r="I281" s="7" t="str">
        <f t="shared" si="22"/>
        <v>C413 - TiradoWeek 7</v>
      </c>
      <c r="J281" t="str">
        <f t="shared" si="23"/>
        <v>Field D1</v>
      </c>
      <c r="K281" t="str">
        <f t="shared" si="25"/>
        <v>Va-du-mar McMillan Park / Field D1</v>
      </c>
      <c r="L281" s="7" t="s">
        <v>97</v>
      </c>
      <c r="M281" s="7" t="s">
        <v>91</v>
      </c>
      <c r="N281" s="6">
        <f t="shared" si="24"/>
        <v>0.375</v>
      </c>
    </row>
    <row r="282" spans="1:14">
      <c r="A282" t="s">
        <v>12</v>
      </c>
      <c r="B282" s="5">
        <v>45066</v>
      </c>
      <c r="C282" s="6">
        <v>0.4375</v>
      </c>
      <c r="D282" s="7" t="s">
        <v>112</v>
      </c>
      <c r="E282" s="7" t="s">
        <v>40</v>
      </c>
      <c r="F282" s="7" t="s">
        <v>29</v>
      </c>
      <c r="H282" s="7" t="str">
        <f t="shared" si="21"/>
        <v>F774 - NicholsWeek 7</v>
      </c>
      <c r="I282" s="7" t="str">
        <f t="shared" si="22"/>
        <v>F711 - StetarWeek 7</v>
      </c>
      <c r="J282" t="str">
        <f t="shared" si="23"/>
        <v>Field B1</v>
      </c>
      <c r="K282" t="str">
        <f t="shared" si="25"/>
        <v>Va-du-mar McMillan Park / Field B1</v>
      </c>
      <c r="L282" s="7" t="s">
        <v>40</v>
      </c>
      <c r="M282" s="7" t="s">
        <v>29</v>
      </c>
      <c r="N282" s="6">
        <f t="shared" si="24"/>
        <v>0.4375</v>
      </c>
    </row>
    <row r="283" spans="1:14">
      <c r="A283" t="s">
        <v>12</v>
      </c>
      <c r="B283" s="5">
        <v>45066</v>
      </c>
      <c r="C283" s="6">
        <v>0.4375</v>
      </c>
      <c r="D283" s="7" t="s">
        <v>113</v>
      </c>
      <c r="E283" s="7" t="s">
        <v>33</v>
      </c>
      <c r="F283" s="7" t="s">
        <v>36</v>
      </c>
      <c r="H283" s="7" t="str">
        <f t="shared" si="21"/>
        <v>F715 - Rogers/RogersWeek 7</v>
      </c>
      <c r="I283" s="7" t="str">
        <f t="shared" si="22"/>
        <v>F719 - Taylor/TaylorWeek 7</v>
      </c>
      <c r="J283" t="str">
        <f t="shared" si="23"/>
        <v>Field B2</v>
      </c>
      <c r="K283" t="str">
        <f t="shared" si="25"/>
        <v>Va-du-mar McMillan Park / Field B2</v>
      </c>
      <c r="L283" s="7" t="s">
        <v>33</v>
      </c>
      <c r="M283" s="7" t="s">
        <v>36</v>
      </c>
      <c r="N283" s="6">
        <f t="shared" si="24"/>
        <v>0.4375</v>
      </c>
    </row>
    <row r="284" spans="1:14">
      <c r="A284" t="s">
        <v>12</v>
      </c>
      <c r="B284" s="5">
        <v>45066</v>
      </c>
      <c r="C284" s="6">
        <v>0.4375</v>
      </c>
      <c r="D284" s="7" t="s">
        <v>114</v>
      </c>
      <c r="E284" s="7" t="s">
        <v>30</v>
      </c>
      <c r="F284" s="7" t="s">
        <v>37</v>
      </c>
      <c r="H284" s="7" t="str">
        <f t="shared" si="21"/>
        <v>F712 - ElmoreWeek 7</v>
      </c>
      <c r="I284" s="7" t="str">
        <f t="shared" si="22"/>
        <v>F771 - Dunn/DunnWeek 7</v>
      </c>
      <c r="J284" t="str">
        <f t="shared" si="23"/>
        <v>Field B3</v>
      </c>
      <c r="K284" t="str">
        <f t="shared" si="25"/>
        <v>Va-du-mar McMillan Park / Field B3</v>
      </c>
      <c r="L284" s="7" t="s">
        <v>30</v>
      </c>
      <c r="M284" s="7" t="s">
        <v>37</v>
      </c>
      <c r="N284" s="6">
        <f t="shared" si="24"/>
        <v>0.4375</v>
      </c>
    </row>
    <row r="285" spans="1:14">
      <c r="A285" t="s">
        <v>12</v>
      </c>
      <c r="B285" s="5">
        <v>45066</v>
      </c>
      <c r="C285" s="6">
        <v>0.4375</v>
      </c>
      <c r="D285" s="7" t="s">
        <v>115</v>
      </c>
      <c r="E285" s="7" t="s">
        <v>31</v>
      </c>
      <c r="F285" s="7" t="s">
        <v>38</v>
      </c>
      <c r="H285" s="7" t="str">
        <f t="shared" si="21"/>
        <v>F713 - BrunkenWeek 7</v>
      </c>
      <c r="I285" s="7" t="str">
        <f t="shared" si="22"/>
        <v>F772 - PearsonWeek 7</v>
      </c>
      <c r="J285" t="str">
        <f t="shared" si="23"/>
        <v>Field B4</v>
      </c>
      <c r="K285" t="str">
        <f t="shared" si="25"/>
        <v>Va-du-mar McMillan Park / Field B4</v>
      </c>
      <c r="L285" s="7" t="s">
        <v>31</v>
      </c>
      <c r="M285" s="7" t="s">
        <v>38</v>
      </c>
      <c r="N285" s="6">
        <f t="shared" si="24"/>
        <v>0.4375</v>
      </c>
    </row>
    <row r="286" spans="1:14">
      <c r="A286" t="s">
        <v>12</v>
      </c>
      <c r="B286" s="5">
        <v>45066</v>
      </c>
      <c r="C286" s="6">
        <v>0.4375</v>
      </c>
      <c r="D286" s="7" t="s">
        <v>116</v>
      </c>
      <c r="E286" s="7" t="s">
        <v>32</v>
      </c>
      <c r="F286" s="7" t="s">
        <v>39</v>
      </c>
      <c r="H286" s="7" t="str">
        <f t="shared" si="21"/>
        <v>F714 - MorganWeek 7</v>
      </c>
      <c r="I286" s="7" t="str">
        <f t="shared" si="22"/>
        <v>F773 - EvansWeek 7</v>
      </c>
      <c r="J286" t="str">
        <f t="shared" si="23"/>
        <v>Field B5</v>
      </c>
      <c r="K286" t="str">
        <f t="shared" si="25"/>
        <v>Va-du-mar McMillan Park / Field B5</v>
      </c>
      <c r="L286" s="7" t="s">
        <v>32</v>
      </c>
      <c r="M286" s="7" t="s">
        <v>39</v>
      </c>
      <c r="N286" s="6">
        <f t="shared" si="24"/>
        <v>0.4375</v>
      </c>
    </row>
    <row r="287" spans="1:14">
      <c r="A287" t="s">
        <v>12</v>
      </c>
      <c r="B287" s="5">
        <v>45066</v>
      </c>
      <c r="C287" s="6">
        <v>0.4375</v>
      </c>
      <c r="D287" s="7" t="s">
        <v>117</v>
      </c>
      <c r="E287" s="7" t="s">
        <v>34</v>
      </c>
      <c r="F287" s="7" t="s">
        <v>41</v>
      </c>
      <c r="H287" s="7" t="str">
        <f t="shared" si="21"/>
        <v>F716 - SparksWeek 7</v>
      </c>
      <c r="I287" s="7" t="str">
        <f t="shared" si="22"/>
        <v>F776 - SwaneyWeek 7</v>
      </c>
      <c r="J287" t="str">
        <f t="shared" si="23"/>
        <v>Field B6</v>
      </c>
      <c r="K287" t="str">
        <f t="shared" si="25"/>
        <v>Va-du-mar McMillan Park / Field B6</v>
      </c>
      <c r="L287" s="7" t="s">
        <v>34</v>
      </c>
      <c r="M287" s="7" t="s">
        <v>41</v>
      </c>
      <c r="N287" s="6">
        <f t="shared" si="24"/>
        <v>0.4375</v>
      </c>
    </row>
    <row r="288" spans="1:14">
      <c r="A288" t="s">
        <v>12</v>
      </c>
      <c r="B288" s="5">
        <v>45066</v>
      </c>
      <c r="C288" s="6">
        <v>0.4375</v>
      </c>
      <c r="D288" s="7" t="s">
        <v>118</v>
      </c>
      <c r="E288" s="7" t="s">
        <v>35</v>
      </c>
      <c r="F288" s="7" t="s">
        <v>42</v>
      </c>
      <c r="H288" s="7" t="str">
        <f t="shared" si="21"/>
        <v>F717 - BurkoWeek 7</v>
      </c>
      <c r="I288" s="7" t="str">
        <f t="shared" si="22"/>
        <v>F777 - TaylorWeek 7</v>
      </c>
      <c r="J288" t="str">
        <f t="shared" si="23"/>
        <v>Field B7</v>
      </c>
      <c r="K288" t="str">
        <f t="shared" si="25"/>
        <v>Va-du-mar McMillan Park / Field B7</v>
      </c>
      <c r="L288" s="7" t="s">
        <v>35</v>
      </c>
      <c r="M288" s="7" t="s">
        <v>42</v>
      </c>
      <c r="N288" s="6">
        <f t="shared" si="24"/>
        <v>0.4375</v>
      </c>
    </row>
    <row r="289" spans="1:14">
      <c r="A289" t="s">
        <v>12</v>
      </c>
      <c r="B289" s="5">
        <v>45066</v>
      </c>
      <c r="C289" s="6">
        <v>0.4375</v>
      </c>
      <c r="D289" s="7" t="s">
        <v>126</v>
      </c>
      <c r="E289" s="7" t="s">
        <v>51</v>
      </c>
      <c r="F289" s="7" t="s">
        <v>52</v>
      </c>
      <c r="H289" s="7" t="str">
        <f t="shared" si="21"/>
        <v>M679 - AlvaradoWeek 7</v>
      </c>
      <c r="I289" s="7" t="str">
        <f t="shared" si="22"/>
        <v>M685 - Soden/SeayWeek 7</v>
      </c>
      <c r="J289" t="str">
        <f t="shared" si="23"/>
        <v>Field A1</v>
      </c>
      <c r="K289" t="str">
        <f t="shared" si="25"/>
        <v>Va-du-mar McMillan Park / Field A1</v>
      </c>
      <c r="L289" s="7" t="s">
        <v>51</v>
      </c>
      <c r="M289" s="7" t="s">
        <v>52</v>
      </c>
      <c r="N289" s="6">
        <f t="shared" si="24"/>
        <v>0.4375</v>
      </c>
    </row>
    <row r="290" spans="1:14">
      <c r="A290" t="s">
        <v>12</v>
      </c>
      <c r="B290" s="5">
        <v>45066</v>
      </c>
      <c r="C290" s="6">
        <v>0.4375</v>
      </c>
      <c r="D290" s="7" t="s">
        <v>120</v>
      </c>
      <c r="E290" s="7" t="s">
        <v>49</v>
      </c>
      <c r="F290" s="7" t="s">
        <v>46</v>
      </c>
      <c r="H290" s="7" t="str">
        <f t="shared" si="21"/>
        <v>M677 - Reyes/WrightWeek 7</v>
      </c>
      <c r="I290" s="7" t="str">
        <f t="shared" si="22"/>
        <v>M671 - LeducWeek 7</v>
      </c>
      <c r="J290" t="str">
        <f t="shared" si="23"/>
        <v>Field A2</v>
      </c>
      <c r="K290" t="str">
        <f t="shared" si="25"/>
        <v>Va-du-mar McMillan Park / Field A2</v>
      </c>
      <c r="L290" s="7" t="s">
        <v>49</v>
      </c>
      <c r="M290" s="7" t="s">
        <v>46</v>
      </c>
      <c r="N290" s="6">
        <f t="shared" si="24"/>
        <v>0.4375</v>
      </c>
    </row>
    <row r="291" spans="1:14">
      <c r="A291" t="s">
        <v>12</v>
      </c>
      <c r="B291" s="5">
        <v>45066</v>
      </c>
      <c r="C291" s="6">
        <v>0.4375</v>
      </c>
      <c r="D291" s="7" t="s">
        <v>122</v>
      </c>
      <c r="E291" s="7" t="s">
        <v>60</v>
      </c>
      <c r="F291" s="7" t="s">
        <v>54</v>
      </c>
      <c r="H291" s="7" t="str">
        <f t="shared" si="21"/>
        <v>M684 - Bridges/MorganWeek 7</v>
      </c>
      <c r="I291" s="7" t="str">
        <f t="shared" si="22"/>
        <v>M674 - GrubaughWeek 7</v>
      </c>
      <c r="J291" t="str">
        <f t="shared" si="23"/>
        <v>Field A4</v>
      </c>
      <c r="K291" t="str">
        <f t="shared" si="25"/>
        <v>Va-du-mar McMillan Park / Field A4</v>
      </c>
      <c r="L291" s="7" t="s">
        <v>60</v>
      </c>
      <c r="M291" s="7" t="s">
        <v>54</v>
      </c>
      <c r="N291" s="6">
        <f t="shared" si="24"/>
        <v>0.4375</v>
      </c>
    </row>
    <row r="292" spans="1:14">
      <c r="A292" t="s">
        <v>12</v>
      </c>
      <c r="B292" s="5">
        <v>45066</v>
      </c>
      <c r="C292" s="6">
        <v>0.4375</v>
      </c>
      <c r="D292" s="7" t="s">
        <v>123</v>
      </c>
      <c r="E292" s="7" t="s">
        <v>73</v>
      </c>
      <c r="F292" s="7" t="s">
        <v>80</v>
      </c>
      <c r="H292" s="7" t="str">
        <f t="shared" si="21"/>
        <v>M570 - MooreWeek 7</v>
      </c>
      <c r="I292" s="7" t="str">
        <f t="shared" si="22"/>
        <v>M577 - Arteaga-HernandezWeek 7</v>
      </c>
      <c r="J292" t="str">
        <f t="shared" si="23"/>
        <v>Field C1</v>
      </c>
      <c r="K292" t="str">
        <f t="shared" si="25"/>
        <v>Va-du-mar McMillan Park / Field C1</v>
      </c>
      <c r="L292" s="7" t="s">
        <v>73</v>
      </c>
      <c r="M292" s="7" t="s">
        <v>80</v>
      </c>
      <c r="N292" s="6">
        <f t="shared" si="24"/>
        <v>0.4375</v>
      </c>
    </row>
    <row r="293" spans="1:14">
      <c r="A293" t="s">
        <v>12</v>
      </c>
      <c r="B293" s="5">
        <v>45066</v>
      </c>
      <c r="C293" s="6">
        <v>0.4375</v>
      </c>
      <c r="D293" s="7" t="s">
        <v>128</v>
      </c>
      <c r="E293" s="7" t="s">
        <v>83</v>
      </c>
      <c r="F293" s="7" t="s">
        <v>88</v>
      </c>
      <c r="H293" s="7" t="str">
        <f t="shared" si="21"/>
        <v>F511 - Tirado/GrayWeek 7</v>
      </c>
      <c r="I293" s="7" t="str">
        <f t="shared" si="22"/>
        <v>F574 - Stanislavov/KiehlWeek 7</v>
      </c>
      <c r="J293" t="str">
        <f t="shared" si="23"/>
        <v>Field F2</v>
      </c>
      <c r="K293" t="str">
        <f t="shared" si="25"/>
        <v>Va-du-mar McMillan Park / Field F2</v>
      </c>
      <c r="L293" s="7" t="s">
        <v>83</v>
      </c>
      <c r="M293" s="7" t="s">
        <v>88</v>
      </c>
      <c r="N293" s="6">
        <f t="shared" si="24"/>
        <v>0.4375</v>
      </c>
    </row>
    <row r="294" spans="1:14">
      <c r="A294" t="s">
        <v>12</v>
      </c>
      <c r="B294" s="5">
        <v>45066</v>
      </c>
      <c r="C294" s="6">
        <v>0.4375</v>
      </c>
      <c r="D294" s="7" t="s">
        <v>125</v>
      </c>
      <c r="E294" s="7" t="s">
        <v>96</v>
      </c>
      <c r="F294" s="7" t="s">
        <v>90</v>
      </c>
      <c r="H294" s="7" t="str">
        <f t="shared" si="21"/>
        <v>C476 - Maldonado/TrejoWeek 7</v>
      </c>
      <c r="I294" s="7" t="str">
        <f t="shared" si="22"/>
        <v>C412 - RogersWeek 7</v>
      </c>
      <c r="J294" t="str">
        <f t="shared" si="23"/>
        <v>Field D2</v>
      </c>
      <c r="K294" t="str">
        <f t="shared" si="25"/>
        <v>Va-du-mar McMillan Park / Field D2</v>
      </c>
      <c r="L294" s="7" t="s">
        <v>96</v>
      </c>
      <c r="M294" s="7" t="s">
        <v>90</v>
      </c>
      <c r="N294" s="6">
        <f t="shared" si="24"/>
        <v>0.4375</v>
      </c>
    </row>
    <row r="295" spans="1:14">
      <c r="A295" t="s">
        <v>12</v>
      </c>
      <c r="B295" s="5">
        <v>45066</v>
      </c>
      <c r="C295" s="6">
        <v>0.5</v>
      </c>
      <c r="D295" s="7" t="s">
        <v>126</v>
      </c>
      <c r="E295" s="7" t="s">
        <v>44</v>
      </c>
      <c r="F295" s="7" t="s">
        <v>48</v>
      </c>
      <c r="H295" s="7" t="str">
        <f t="shared" si="21"/>
        <v>M612 - Braswell/Martin/GardnerWeek 7</v>
      </c>
      <c r="I295" s="7" t="str">
        <f t="shared" si="22"/>
        <v>M676 - Stetar/BrunkenWeek 7</v>
      </c>
      <c r="J295" t="str">
        <f t="shared" si="23"/>
        <v>Field A1</v>
      </c>
      <c r="K295" t="str">
        <f t="shared" si="25"/>
        <v>Va-du-mar McMillan Park / Field A1</v>
      </c>
      <c r="L295" s="7" t="s">
        <v>44</v>
      </c>
      <c r="M295" s="7" t="s">
        <v>48</v>
      </c>
      <c r="N295" s="6">
        <f t="shared" si="24"/>
        <v>0.5</v>
      </c>
    </row>
    <row r="296" spans="1:14">
      <c r="A296" t="s">
        <v>12</v>
      </c>
      <c r="B296" s="5">
        <v>45066</v>
      </c>
      <c r="C296" s="6">
        <v>0.5</v>
      </c>
      <c r="D296" s="7" t="s">
        <v>121</v>
      </c>
      <c r="E296" s="7" t="s">
        <v>43</v>
      </c>
      <c r="F296" s="7" t="s">
        <v>56</v>
      </c>
      <c r="H296" s="7" t="str">
        <f t="shared" si="21"/>
        <v>M611 - Morgan/ScottWeek 7</v>
      </c>
      <c r="I296" s="7" t="str">
        <f t="shared" si="22"/>
        <v>M680 - Johnson/ShawWeek 7</v>
      </c>
      <c r="J296" t="str">
        <f t="shared" si="23"/>
        <v>Field A3</v>
      </c>
      <c r="K296" t="str">
        <f t="shared" si="25"/>
        <v>Va-du-mar McMillan Park / Field A3</v>
      </c>
      <c r="L296" s="7" t="s">
        <v>43</v>
      </c>
      <c r="M296" s="7" t="s">
        <v>56</v>
      </c>
      <c r="N296" s="6">
        <f t="shared" si="24"/>
        <v>0.5</v>
      </c>
    </row>
    <row r="297" spans="1:14">
      <c r="A297" t="s">
        <v>12</v>
      </c>
      <c r="B297" s="5">
        <v>45066</v>
      </c>
      <c r="C297" s="6">
        <v>0.5</v>
      </c>
      <c r="D297" s="7" t="s">
        <v>122</v>
      </c>
      <c r="E297" s="7" t="s">
        <v>58</v>
      </c>
      <c r="F297" s="7" t="s">
        <v>45</v>
      </c>
      <c r="H297" s="7" t="str">
        <f t="shared" si="21"/>
        <v>M682 - LanghamWeek 7</v>
      </c>
      <c r="I297" s="7" t="str">
        <f t="shared" si="22"/>
        <v>M613 - Ledford/MesselWeek 7</v>
      </c>
      <c r="J297" t="str">
        <f t="shared" si="23"/>
        <v>Field A4</v>
      </c>
      <c r="K297" t="str">
        <f t="shared" si="25"/>
        <v>Va-du-mar McMillan Park / Field A4</v>
      </c>
      <c r="L297" s="7" t="s">
        <v>58</v>
      </c>
      <c r="M297" s="7" t="s">
        <v>45</v>
      </c>
      <c r="N297" s="6">
        <f t="shared" si="24"/>
        <v>0.5</v>
      </c>
    </row>
    <row r="298" spans="1:14">
      <c r="A298" t="s">
        <v>12</v>
      </c>
      <c r="B298" s="5">
        <v>45066</v>
      </c>
      <c r="C298" s="6">
        <v>0.5</v>
      </c>
      <c r="D298" s="7" t="s">
        <v>124</v>
      </c>
      <c r="E298" s="7" t="s">
        <v>71</v>
      </c>
      <c r="F298" s="7" t="s">
        <v>75</v>
      </c>
      <c r="H298" s="7" t="str">
        <f t="shared" si="21"/>
        <v>M511 - GosnellWeek 7</v>
      </c>
      <c r="I298" s="7" t="str">
        <f t="shared" si="22"/>
        <v>M576 - GrubaughWeek 7</v>
      </c>
      <c r="J298" t="str">
        <f t="shared" si="23"/>
        <v>Field C2</v>
      </c>
      <c r="K298" t="str">
        <f t="shared" si="25"/>
        <v>Va-du-mar McMillan Park / Field C2</v>
      </c>
      <c r="L298" s="7" t="s">
        <v>71</v>
      </c>
      <c r="M298" s="7" t="s">
        <v>75</v>
      </c>
      <c r="N298" s="6">
        <f t="shared" si="24"/>
        <v>0.5</v>
      </c>
    </row>
    <row r="299" spans="1:14">
      <c r="A299" t="s">
        <v>12</v>
      </c>
      <c r="B299" s="5">
        <v>45066</v>
      </c>
      <c r="C299" s="6">
        <v>0.5</v>
      </c>
      <c r="D299" s="7" t="s">
        <v>127</v>
      </c>
      <c r="E299" s="7" t="s">
        <v>94</v>
      </c>
      <c r="F299" s="7" t="s">
        <v>89</v>
      </c>
      <c r="H299" s="7" t="str">
        <f t="shared" si="21"/>
        <v>C473 - Rogers/TilleyWeek 7</v>
      </c>
      <c r="I299" s="7" t="str">
        <f t="shared" si="22"/>
        <v>C411 - Champion/OverstreetWeek 7</v>
      </c>
      <c r="J299" t="str">
        <f t="shared" si="23"/>
        <v>Field D1</v>
      </c>
      <c r="K299" t="str">
        <f t="shared" si="25"/>
        <v>Va-du-mar McMillan Park / Field D1</v>
      </c>
      <c r="L299" s="7" t="s">
        <v>94</v>
      </c>
      <c r="M299" s="7" t="s">
        <v>89</v>
      </c>
      <c r="N299" s="6">
        <f t="shared" si="24"/>
        <v>0.5</v>
      </c>
    </row>
    <row r="300" spans="1:14">
      <c r="A300" t="s">
        <v>12</v>
      </c>
      <c r="B300" s="5">
        <v>45066</v>
      </c>
      <c r="C300" s="6">
        <v>0.5625</v>
      </c>
      <c r="D300" s="7" t="s">
        <v>126</v>
      </c>
      <c r="E300" s="7" t="s">
        <v>53</v>
      </c>
      <c r="F300" s="7" t="s">
        <v>59</v>
      </c>
      <c r="H300" s="7" t="str">
        <f t="shared" si="21"/>
        <v>M673 - RiceWeek 7</v>
      </c>
      <c r="I300" s="7" t="str">
        <f t="shared" si="22"/>
        <v>M678 - LadetWeek 7</v>
      </c>
      <c r="J300" t="str">
        <f t="shared" si="23"/>
        <v>Field A1</v>
      </c>
      <c r="K300" t="str">
        <f t="shared" si="25"/>
        <v>Va-du-mar McMillan Park / Field A1</v>
      </c>
      <c r="L300" s="7" t="s">
        <v>53</v>
      </c>
      <c r="M300" s="7" t="s">
        <v>59</v>
      </c>
      <c r="N300" s="6">
        <f t="shared" si="24"/>
        <v>0.5625</v>
      </c>
    </row>
    <row r="301" spans="1:14">
      <c r="A301" t="s">
        <v>12</v>
      </c>
      <c r="B301" s="5">
        <v>45066</v>
      </c>
      <c r="C301" s="6">
        <v>0.5625</v>
      </c>
      <c r="D301" s="7" t="s">
        <v>121</v>
      </c>
      <c r="E301" s="7" t="s">
        <v>64</v>
      </c>
      <c r="F301" s="7" t="s">
        <v>67</v>
      </c>
      <c r="H301" s="7" t="str">
        <f t="shared" si="21"/>
        <v>F671 - PerigoWeek 7</v>
      </c>
      <c r="I301" s="7" t="str">
        <f t="shared" si="22"/>
        <v>F674 - SlemendaWeek 7</v>
      </c>
      <c r="J301" t="str">
        <f t="shared" si="23"/>
        <v>Field A3</v>
      </c>
      <c r="K301" t="str">
        <f t="shared" si="25"/>
        <v>Va-du-mar McMillan Park / Field A3</v>
      </c>
      <c r="L301" s="7" t="s">
        <v>64</v>
      </c>
      <c r="M301" s="7" t="s">
        <v>67</v>
      </c>
      <c r="N301" s="6">
        <f t="shared" si="24"/>
        <v>0.5625</v>
      </c>
    </row>
    <row r="302" spans="1:14">
      <c r="A302" t="s">
        <v>12</v>
      </c>
      <c r="B302" s="5">
        <v>45066</v>
      </c>
      <c r="C302" s="6">
        <v>0.5625</v>
      </c>
      <c r="D302" s="7" t="s">
        <v>123</v>
      </c>
      <c r="E302" s="7" t="s">
        <v>72</v>
      </c>
      <c r="F302" s="7" t="s">
        <v>76</v>
      </c>
      <c r="H302" s="7" t="str">
        <f t="shared" si="21"/>
        <v>M512 - BullockWeek 7</v>
      </c>
      <c r="I302" s="7" t="str">
        <f t="shared" si="22"/>
        <v>M573 - Armstrong/RodriguezWeek 7</v>
      </c>
      <c r="J302" t="str">
        <f t="shared" si="23"/>
        <v>Field C1</v>
      </c>
      <c r="K302" t="str">
        <f t="shared" si="25"/>
        <v>Va-du-mar McMillan Park / Field C1</v>
      </c>
      <c r="L302" s="7" t="s">
        <v>72</v>
      </c>
      <c r="M302" s="7" t="s">
        <v>76</v>
      </c>
      <c r="N302" s="6">
        <f t="shared" si="24"/>
        <v>0.5625</v>
      </c>
    </row>
    <row r="303" spans="1:14">
      <c r="A303" t="s">
        <v>12</v>
      </c>
      <c r="B303" s="5">
        <v>45066</v>
      </c>
      <c r="C303" s="6">
        <v>0.5625</v>
      </c>
      <c r="D303" s="7" t="s">
        <v>128</v>
      </c>
      <c r="E303" s="7" t="s">
        <v>85</v>
      </c>
      <c r="F303" s="7" t="s">
        <v>84</v>
      </c>
      <c r="H303" s="7" t="str">
        <f t="shared" si="21"/>
        <v>F571 - Rubalcava/RubalcavaWeek 7</v>
      </c>
      <c r="I303" s="7" t="str">
        <f t="shared" si="22"/>
        <v>F512 - Champion/ReichWeek 7</v>
      </c>
      <c r="J303" t="str">
        <f t="shared" si="23"/>
        <v>Field F2</v>
      </c>
      <c r="K303" t="str">
        <f t="shared" si="25"/>
        <v>Va-du-mar McMillan Park / Field F2</v>
      </c>
      <c r="L303" s="7" t="s">
        <v>85</v>
      </c>
      <c r="M303" s="7" t="s">
        <v>84</v>
      </c>
      <c r="N303" s="6">
        <f t="shared" si="24"/>
        <v>0.5625</v>
      </c>
    </row>
    <row r="304" spans="1:14">
      <c r="A304" t="s">
        <v>12</v>
      </c>
      <c r="B304" s="5">
        <v>45066</v>
      </c>
      <c r="C304" s="6">
        <v>0.5625</v>
      </c>
      <c r="D304" s="7" t="s">
        <v>125</v>
      </c>
      <c r="E304" s="7" t="s">
        <v>93</v>
      </c>
      <c r="F304" s="7" t="s">
        <v>95</v>
      </c>
      <c r="H304" s="7" t="str">
        <f t="shared" si="21"/>
        <v>C472 - ZelesnikWeek 7</v>
      </c>
      <c r="I304" s="7" t="str">
        <f t="shared" si="22"/>
        <v>C475 - GreeneWeek 7</v>
      </c>
      <c r="J304" t="str">
        <f t="shared" si="23"/>
        <v>Field D2</v>
      </c>
      <c r="K304" t="str">
        <f t="shared" si="25"/>
        <v>Va-du-mar McMillan Park / Field D2</v>
      </c>
      <c r="L304" s="7" t="s">
        <v>93</v>
      </c>
      <c r="M304" s="7" t="s">
        <v>95</v>
      </c>
      <c r="N304" s="6">
        <f t="shared" si="24"/>
        <v>0.5625</v>
      </c>
    </row>
    <row r="305" spans="1:14">
      <c r="A305" t="s">
        <v>12</v>
      </c>
      <c r="B305" s="5">
        <v>45066</v>
      </c>
      <c r="C305" s="6">
        <v>0.625</v>
      </c>
      <c r="D305" s="7" t="s">
        <v>120</v>
      </c>
      <c r="E305" s="7" t="s">
        <v>55</v>
      </c>
      <c r="F305" s="7" t="s">
        <v>57</v>
      </c>
      <c r="H305" s="7" t="str">
        <f t="shared" si="21"/>
        <v>M675 - DavisWeek 7</v>
      </c>
      <c r="I305" s="7" t="str">
        <f t="shared" si="22"/>
        <v>M681 - SpradlinWeek 7</v>
      </c>
      <c r="J305" t="str">
        <f t="shared" si="23"/>
        <v>Field A2</v>
      </c>
      <c r="K305" t="str">
        <f t="shared" si="25"/>
        <v>Va-du-mar McMillan Park / Field A2</v>
      </c>
      <c r="L305" s="7" t="s">
        <v>55</v>
      </c>
      <c r="M305" s="7" t="s">
        <v>57</v>
      </c>
      <c r="N305" s="6">
        <f t="shared" si="24"/>
        <v>0.625</v>
      </c>
    </row>
    <row r="306" spans="1:14">
      <c r="A306" t="s">
        <v>12</v>
      </c>
      <c r="B306" s="5">
        <v>45066</v>
      </c>
      <c r="C306" s="6">
        <v>0.625</v>
      </c>
      <c r="D306" s="7" t="s">
        <v>122</v>
      </c>
      <c r="E306" s="7" t="s">
        <v>65</v>
      </c>
      <c r="F306" s="7" t="s">
        <v>68</v>
      </c>
      <c r="H306" s="7" t="str">
        <f t="shared" si="21"/>
        <v>F672 - CuevasWeek 7</v>
      </c>
      <c r="I306" s="7" t="str">
        <f t="shared" si="22"/>
        <v>F675 - W. Smith/D'AuroraWeek 7</v>
      </c>
      <c r="J306" t="str">
        <f t="shared" si="23"/>
        <v>Field A4</v>
      </c>
      <c r="K306" t="str">
        <f t="shared" si="25"/>
        <v>Va-du-mar McMillan Park / Field A4</v>
      </c>
      <c r="L306" s="7" t="s">
        <v>65</v>
      </c>
      <c r="M306" s="7" t="s">
        <v>68</v>
      </c>
      <c r="N306" s="6">
        <f t="shared" si="24"/>
        <v>0.625</v>
      </c>
    </row>
    <row r="307" spans="1:14">
      <c r="A307" t="s">
        <v>12</v>
      </c>
      <c r="B307" s="5">
        <v>45066</v>
      </c>
      <c r="C307" s="6">
        <v>0.625</v>
      </c>
      <c r="D307" s="7" t="s">
        <v>123</v>
      </c>
      <c r="E307" s="7" t="s">
        <v>78</v>
      </c>
      <c r="F307" s="7" t="s">
        <v>82</v>
      </c>
      <c r="H307" s="7" t="str">
        <f t="shared" si="21"/>
        <v>M575 - JohnsonWeek 7</v>
      </c>
      <c r="I307" s="7" t="str">
        <f t="shared" si="22"/>
        <v>M579 - WoodardWeek 7</v>
      </c>
      <c r="J307" t="str">
        <f t="shared" si="23"/>
        <v>Field C1</v>
      </c>
      <c r="K307" t="str">
        <f t="shared" si="25"/>
        <v>Va-du-mar McMillan Park / Field C1</v>
      </c>
      <c r="L307" s="7" t="s">
        <v>78</v>
      </c>
      <c r="M307" s="7" t="s">
        <v>82</v>
      </c>
      <c r="N307" s="6">
        <f t="shared" si="24"/>
        <v>0.625</v>
      </c>
    </row>
    <row r="308" spans="1:14">
      <c r="A308" t="s">
        <v>12</v>
      </c>
      <c r="B308" s="5">
        <v>45066</v>
      </c>
      <c r="C308" s="6">
        <v>0.625</v>
      </c>
      <c r="D308" s="7" t="s">
        <v>124</v>
      </c>
      <c r="E308" s="7" t="s">
        <v>74</v>
      </c>
      <c r="F308" s="7" t="s">
        <v>79</v>
      </c>
      <c r="H308" s="7" t="str">
        <f t="shared" si="21"/>
        <v>M571 - Bishop/MullenaxWeek 7</v>
      </c>
      <c r="I308" s="7" t="str">
        <f t="shared" si="22"/>
        <v>M572 - Greene/LeeWeek 7</v>
      </c>
      <c r="J308" t="str">
        <f t="shared" si="23"/>
        <v>Field C2</v>
      </c>
      <c r="K308" t="str">
        <f t="shared" si="25"/>
        <v>Va-du-mar McMillan Park / Field C2</v>
      </c>
      <c r="L308" s="7" t="s">
        <v>74</v>
      </c>
      <c r="M308" s="7" t="s">
        <v>79</v>
      </c>
      <c r="N308" s="6">
        <f t="shared" si="24"/>
        <v>0.625</v>
      </c>
    </row>
    <row r="309" spans="1:14">
      <c r="A309" t="s">
        <v>12</v>
      </c>
      <c r="B309" s="5">
        <v>45066</v>
      </c>
      <c r="C309" s="6">
        <v>0.625</v>
      </c>
      <c r="D309" s="7" t="s">
        <v>127</v>
      </c>
      <c r="E309" s="7" t="s">
        <v>92</v>
      </c>
      <c r="F309" s="7" t="s">
        <v>148</v>
      </c>
      <c r="H309" s="7" t="str">
        <f t="shared" si="21"/>
        <v>C471 - Gobillot/GobillotWeek 7</v>
      </c>
      <c r="I309" s="7" t="str">
        <f t="shared" si="22"/>
        <v>C474 - WilliamsWeek 7</v>
      </c>
      <c r="J309" t="str">
        <f t="shared" si="23"/>
        <v>Field D1</v>
      </c>
      <c r="K309" t="str">
        <f t="shared" si="25"/>
        <v>Va-du-mar McMillan Park / Field D1</v>
      </c>
      <c r="L309" s="7" t="s">
        <v>92</v>
      </c>
      <c r="M309" s="7" t="s">
        <v>148</v>
      </c>
      <c r="N309" s="6">
        <f t="shared" si="24"/>
        <v>0.625</v>
      </c>
    </row>
    <row r="310" spans="1:14">
      <c r="A310" t="s">
        <v>12</v>
      </c>
      <c r="B310" s="5">
        <v>45066</v>
      </c>
      <c r="C310" s="6">
        <v>0.6875</v>
      </c>
      <c r="D310" s="7" t="s">
        <v>120</v>
      </c>
      <c r="E310" s="7" t="s">
        <v>66</v>
      </c>
      <c r="F310" s="7" t="s">
        <v>61</v>
      </c>
      <c r="H310" s="7" t="str">
        <f t="shared" si="21"/>
        <v>F673 - DavisWeek 7</v>
      </c>
      <c r="I310" s="7" t="str">
        <f t="shared" si="22"/>
        <v>F611 - VanceWeek 7</v>
      </c>
      <c r="J310" t="str">
        <f t="shared" si="23"/>
        <v>Field A2</v>
      </c>
      <c r="K310" t="str">
        <f t="shared" si="25"/>
        <v>Va-du-mar McMillan Park / Field A2</v>
      </c>
      <c r="L310" s="7" t="s">
        <v>66</v>
      </c>
      <c r="M310" s="7" t="s">
        <v>61</v>
      </c>
      <c r="N310" s="6">
        <f t="shared" si="24"/>
        <v>0.6875</v>
      </c>
    </row>
    <row r="311" spans="1:14">
      <c r="A311" t="s">
        <v>12</v>
      </c>
      <c r="B311" s="5">
        <v>45066</v>
      </c>
      <c r="C311" s="6">
        <v>0.75</v>
      </c>
      <c r="D311" s="7" t="s">
        <v>127</v>
      </c>
      <c r="E311" s="7" t="s">
        <v>101</v>
      </c>
      <c r="F311" s="7" t="s">
        <v>100</v>
      </c>
      <c r="H311" s="7" t="str">
        <f t="shared" si="21"/>
        <v>C372 - Rubalcava/PackWeek 7</v>
      </c>
      <c r="I311" s="7" t="str">
        <f t="shared" si="22"/>
        <v>C371 - LordWeek 7</v>
      </c>
      <c r="J311" t="str">
        <f t="shared" si="23"/>
        <v>Field D1</v>
      </c>
      <c r="K311" t="str">
        <f t="shared" si="25"/>
        <v>Va-du-mar McMillan Park / Field D1</v>
      </c>
      <c r="L311" s="7" t="s">
        <v>101</v>
      </c>
      <c r="M311" s="7" t="s">
        <v>100</v>
      </c>
      <c r="N311" s="6">
        <f t="shared" si="24"/>
        <v>0.75</v>
      </c>
    </row>
    <row r="312" spans="1:14">
      <c r="A312" t="s">
        <v>12</v>
      </c>
      <c r="B312" s="5">
        <v>45066</v>
      </c>
      <c r="C312" s="6">
        <v>0.75</v>
      </c>
      <c r="D312" s="7" t="s">
        <v>129</v>
      </c>
      <c r="E312" s="7" t="s">
        <v>104</v>
      </c>
      <c r="F312" s="7" t="s">
        <v>98</v>
      </c>
      <c r="H312" s="7" t="str">
        <f t="shared" si="21"/>
        <v>C375 - A. GallegosWeek 7</v>
      </c>
      <c r="I312" s="7" t="str">
        <f t="shared" si="22"/>
        <v>C311 - OverstreetWeek 7</v>
      </c>
      <c r="J312" t="str">
        <f t="shared" si="23"/>
        <v>Field G1</v>
      </c>
      <c r="K312" t="str">
        <f t="shared" si="25"/>
        <v>Va-du-mar McMillan Park / Field G1</v>
      </c>
      <c r="L312" s="7" t="s">
        <v>104</v>
      </c>
      <c r="M312" s="7" t="s">
        <v>98</v>
      </c>
      <c r="N312" s="6">
        <f t="shared" si="24"/>
        <v>0.75</v>
      </c>
    </row>
    <row r="313" spans="1:14">
      <c r="A313" t="s">
        <v>12</v>
      </c>
      <c r="B313" s="5">
        <v>45066</v>
      </c>
      <c r="C313" s="6">
        <v>0.75</v>
      </c>
      <c r="D313" s="7" t="s">
        <v>130</v>
      </c>
      <c r="E313" s="7" t="s">
        <v>102</v>
      </c>
      <c r="F313" s="7" t="s">
        <v>99</v>
      </c>
      <c r="H313" s="7" t="str">
        <f t="shared" si="21"/>
        <v>C373 - SwaneyWeek 7</v>
      </c>
      <c r="I313" s="7" t="str">
        <f t="shared" si="22"/>
        <v>C312 - GalanWeek 7</v>
      </c>
      <c r="J313" t="str">
        <f t="shared" si="23"/>
        <v>Field G2</v>
      </c>
      <c r="K313" t="str">
        <f t="shared" si="25"/>
        <v>Va-du-mar McMillan Park / Field G2</v>
      </c>
      <c r="L313" s="7" t="s">
        <v>102</v>
      </c>
      <c r="M313" s="7" t="s">
        <v>99</v>
      </c>
      <c r="N313" s="6">
        <f t="shared" si="24"/>
        <v>0.75</v>
      </c>
    </row>
    <row r="314" spans="1:14">
      <c r="A314" t="s">
        <v>12</v>
      </c>
      <c r="B314" s="5">
        <v>45066</v>
      </c>
      <c r="C314" s="6">
        <v>0.8125</v>
      </c>
      <c r="D314" s="7" t="s">
        <v>127</v>
      </c>
      <c r="E314" s="7" t="s">
        <v>107</v>
      </c>
      <c r="F314" s="7" t="s">
        <v>106</v>
      </c>
      <c r="H314" s="7" t="str">
        <f t="shared" si="21"/>
        <v>C173 - McGillWeek 7</v>
      </c>
      <c r="I314" s="7" t="str">
        <f t="shared" si="22"/>
        <v>C172 - LancasterWeek 7</v>
      </c>
      <c r="J314" t="str">
        <f t="shared" si="23"/>
        <v>Field D1</v>
      </c>
      <c r="K314" t="str">
        <f t="shared" si="25"/>
        <v>Va-du-mar McMillan Park / Field D1</v>
      </c>
      <c r="L314" s="7" t="s">
        <v>107</v>
      </c>
      <c r="M314" s="7" t="s">
        <v>106</v>
      </c>
      <c r="N314" s="6">
        <f t="shared" si="24"/>
        <v>0.8125</v>
      </c>
    </row>
    <row r="315" spans="1:14">
      <c r="A315" t="s">
        <v>12</v>
      </c>
      <c r="B315" s="5">
        <v>45066</v>
      </c>
      <c r="C315" s="6">
        <v>0.8125</v>
      </c>
      <c r="D315" s="7" t="s">
        <v>129</v>
      </c>
      <c r="E315" s="7" t="s">
        <v>109</v>
      </c>
      <c r="F315" s="7" t="s">
        <v>108</v>
      </c>
      <c r="H315" s="7" t="str">
        <f t="shared" si="21"/>
        <v>C175 - RestrepoWeek 7</v>
      </c>
      <c r="I315" s="7" t="str">
        <f t="shared" si="22"/>
        <v>C174 - PrimWeek 7</v>
      </c>
      <c r="J315" t="str">
        <f t="shared" si="23"/>
        <v>Field G1</v>
      </c>
      <c r="K315" t="str">
        <f t="shared" si="25"/>
        <v>Va-du-mar McMillan Park / Field G1</v>
      </c>
      <c r="L315" s="7" t="s">
        <v>109</v>
      </c>
      <c r="M315" s="7" t="s">
        <v>108</v>
      </c>
      <c r="N315" s="6">
        <f t="shared" si="24"/>
        <v>0.8125</v>
      </c>
    </row>
    <row r="316" spans="1:14">
      <c r="A316" t="s">
        <v>12</v>
      </c>
      <c r="B316" s="5">
        <v>45066</v>
      </c>
      <c r="C316" s="6">
        <v>0.8125</v>
      </c>
      <c r="D316" s="7" t="s">
        <v>130</v>
      </c>
      <c r="E316" s="7" t="s">
        <v>105</v>
      </c>
      <c r="F316" s="7" t="s">
        <v>110</v>
      </c>
      <c r="H316" s="7" t="str">
        <f t="shared" si="21"/>
        <v>C171 - GallegosWeek 7</v>
      </c>
      <c r="I316" s="7" t="str">
        <f t="shared" si="22"/>
        <v>C176 - ZelesnikWeek 7</v>
      </c>
      <c r="J316" t="str">
        <f t="shared" si="23"/>
        <v>Field G2</v>
      </c>
      <c r="K316" t="str">
        <f t="shared" si="25"/>
        <v>Va-du-mar McMillan Park / Field G2</v>
      </c>
      <c r="L316" s="7" t="s">
        <v>105</v>
      </c>
      <c r="M316" s="7" t="s">
        <v>110</v>
      </c>
      <c r="N316" s="6">
        <f t="shared" si="24"/>
        <v>0.8125</v>
      </c>
    </row>
  </sheetData>
  <autoFilter ref="A1:F316" xr:uid="{C8098D3B-B193-4673-BCF0-65C3938E0E8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Choose Team</vt:lpstr>
      <vt:lpstr>Printy Print</vt:lpstr>
      <vt:lpstr>Reference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Mullenax</dc:creator>
  <cp:lastModifiedBy>Nathan Mullenax</cp:lastModifiedBy>
  <cp:lastPrinted>2022-09-01T19:49:59Z</cp:lastPrinted>
  <dcterms:created xsi:type="dcterms:W3CDTF">2022-03-21T21:31:34Z</dcterms:created>
  <dcterms:modified xsi:type="dcterms:W3CDTF">2023-05-09T15:44:02Z</dcterms:modified>
</cp:coreProperties>
</file>